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kensuke.itou\AppData\Local\Box\Box Edit\Documents\uOEgF6WRyUqm52OXOdoZjA==\"/>
    </mc:Choice>
  </mc:AlternateContent>
  <xr:revisionPtr revIDLastSave="0" documentId="13_ncr:1_{44593B93-AE44-443A-9755-6413DB4AF54E}" xr6:coauthVersionLast="47" xr6:coauthVersionMax="47" xr10:uidLastSave="{00000000-0000-0000-0000-000000000000}"/>
  <bookViews>
    <workbookView xWindow="6010" yWindow="410" windowWidth="14030" windowHeight="20880" tabRatio="825" xr2:uid="{00000000-000D-0000-FFFF-FFFF00000000}"/>
  </bookViews>
  <sheets>
    <sheet name="はじめに（PC）" sheetId="34" r:id="rId1"/>
    <sheet name="はじめに (手書き)" sheetId="52" r:id="rId2"/>
    <sheet name="様式1-1号" sheetId="6" r:id="rId3"/>
    <sheet name="様式1-2号" sheetId="8" r:id="rId4"/>
    <sheet name="様式1-3号" sheetId="24" r:id="rId5"/>
    <sheet name="位置図" sheetId="25" r:id="rId6"/>
    <sheet name="田んぼダム位置図" sheetId="56" r:id="rId7"/>
    <sheet name="構成員一覧" sheetId="59" r:id="rId8"/>
    <sheet name="構成員一覧 (2)" sheetId="53" r:id="rId9"/>
    <sheet name="活動計画書" sheetId="27" r:id="rId10"/>
    <sheet name="加算措置（みどり加算除く）" sheetId="51" r:id="rId11"/>
    <sheet name="様式第１－３別葉a,b" sheetId="60" r:id="rId12"/>
    <sheet name="様式第１－３別葉ｃ" sheetId="61" r:id="rId13"/>
    <sheet name="（別添）位置図 (2)" sheetId="62" r:id="rId14"/>
    <sheet name="長寿命化整備計画" sheetId="45" r:id="rId15"/>
    <sheet name="工事確認書" sheetId="14" r:id="rId16"/>
    <sheet name="活動記録 " sheetId="44" r:id="rId17"/>
    <sheet name="金銭出納簿" sheetId="15" r:id="rId18"/>
    <sheet name="報告書" sheetId="2" r:id="rId19"/>
    <sheet name="様式第１－８別紙１－１" sheetId="63" r:id="rId20"/>
    <sheet name="様式第１－８別紙１－２" sheetId="64" r:id="rId21"/>
    <sheet name="様式第１－８別紙２" sheetId="65" r:id="rId22"/>
    <sheet name="別紙" sheetId="54" r:id="rId23"/>
    <sheet name="【活動項目番号早見表】" sheetId="32" r:id="rId24"/>
    <sheet name="【活動項目番号表】 " sheetId="50" r:id="rId25"/>
    <sheet name="【選択肢】" sheetId="30" r:id="rId26"/>
  </sheets>
  <definedNames>
    <definedName name="_xlnm._FilterDatabase" localSheetId="18" hidden="1">報告書!#REF!</definedName>
    <definedName name="A.■か□" localSheetId="13">#REF!</definedName>
    <definedName name="A.■か□" localSheetId="7">#REF!</definedName>
    <definedName name="A.■か□" localSheetId="8">#REF!</definedName>
    <definedName name="A.■か□" localSheetId="6">#REF!</definedName>
    <definedName name="A.■か□" localSheetId="22">#REF!</definedName>
    <definedName name="A.■か□" localSheetId="11">#REF!</definedName>
    <definedName name="A.■か□" localSheetId="12">#REF!</definedName>
    <definedName name="A.■か□" localSheetId="19">#REF!</definedName>
    <definedName name="A.■か□" localSheetId="20">#REF!</definedName>
    <definedName name="A.■か□" localSheetId="21">#REF!</definedName>
    <definedName name="A.■か□">【選択肢】!$A$3:$A$4</definedName>
    <definedName name="B.○か空白" localSheetId="13">#REF!</definedName>
    <definedName name="B.○か空白" localSheetId="7">#REF!</definedName>
    <definedName name="B.○か空白" localSheetId="8">#REF!</definedName>
    <definedName name="B.○か空白" localSheetId="6">#REF!</definedName>
    <definedName name="B.○か空白" localSheetId="22">#REF!</definedName>
    <definedName name="B.○か空白" localSheetId="11">#REF!</definedName>
    <definedName name="B.○か空白" localSheetId="12">#REF!</definedName>
    <definedName name="B.○か空白" localSheetId="19">#REF!</definedName>
    <definedName name="B.○か空白" localSheetId="20">#REF!</definedName>
    <definedName name="B.○か空白" localSheetId="21">#REF!</definedName>
    <definedName name="B.○か空白">【選択肢】!$B$3:$B$4</definedName>
    <definedName name="Ｃ1.計画欄" localSheetId="13">#REF!</definedName>
    <definedName name="Ｃ1.計画欄" localSheetId="7">#REF!</definedName>
    <definedName name="Ｃ1.計画欄" localSheetId="8">#REF!</definedName>
    <definedName name="Ｃ1.計画欄" localSheetId="6">#REF!</definedName>
    <definedName name="Ｃ1.計画欄" localSheetId="22">#REF!</definedName>
    <definedName name="Ｃ1.計画欄" localSheetId="11">#REF!</definedName>
    <definedName name="Ｃ1.計画欄" localSheetId="12">#REF!</definedName>
    <definedName name="Ｃ1.計画欄" localSheetId="19">#REF!</definedName>
    <definedName name="Ｃ1.計画欄" localSheetId="20">#REF!</definedName>
    <definedName name="Ｃ1.計画欄" localSheetId="21">#REF!</definedName>
    <definedName name="Ｃ1.計画欄">【選択肢】!$C$3:$C$4</definedName>
    <definedName name="Ｃ2.実施欄" localSheetId="13">#REF!</definedName>
    <definedName name="Ｃ2.実施欄" localSheetId="7">#REF!</definedName>
    <definedName name="Ｃ2.実施欄" localSheetId="8">#REF!</definedName>
    <definedName name="Ｃ2.実施欄" localSheetId="6">#REF!</definedName>
    <definedName name="Ｃ2.実施欄" localSheetId="22">#REF!</definedName>
    <definedName name="Ｃ2.実施欄" localSheetId="11">#REF!</definedName>
    <definedName name="Ｃ2.実施欄" localSheetId="12">#REF!</definedName>
    <definedName name="Ｃ2.実施欄" localSheetId="19">#REF!</definedName>
    <definedName name="Ｃ2.実施欄" localSheetId="20">#REF!</definedName>
    <definedName name="Ｃ2.実施欄" localSheetId="21">#REF!</definedName>
    <definedName name="Ｃ2.実施欄">【選択肢】!$C$3:$C$5</definedName>
    <definedName name="D.農村環境保全活動のテーマ" localSheetId="13">#REF!</definedName>
    <definedName name="D.農村環境保全活動のテーマ" localSheetId="7">#REF!</definedName>
    <definedName name="D.農村環境保全活動のテーマ" localSheetId="8">#REF!</definedName>
    <definedName name="D.農村環境保全活動のテーマ" localSheetId="6">#REF!</definedName>
    <definedName name="D.農村環境保全活動のテーマ" localSheetId="22">#REF!</definedName>
    <definedName name="D.農村環境保全活動のテーマ" localSheetId="11">#REF!</definedName>
    <definedName name="D.農村環境保全活動のテーマ" localSheetId="12">#REF!</definedName>
    <definedName name="D.農村環境保全活動のテーマ" localSheetId="19">#REF!</definedName>
    <definedName name="D.農村環境保全活動のテーマ" localSheetId="20">#REF!</definedName>
    <definedName name="D.農村環境保全活動のテーマ" localSheetId="21">#REF!</definedName>
    <definedName name="D.農村環境保全活動のテーマ">【選択肢】!$D$3:$D$7</definedName>
    <definedName name="E.高度な保全活動" localSheetId="13">#REF!</definedName>
    <definedName name="E.高度な保全活動" localSheetId="7">#REF!</definedName>
    <definedName name="E.高度な保全活動" localSheetId="8">#REF!</definedName>
    <definedName name="E.高度な保全活動" localSheetId="6">#REF!</definedName>
    <definedName name="E.高度な保全活動" localSheetId="22">#REF!</definedName>
    <definedName name="E.高度な保全活動" localSheetId="11">#REF!</definedName>
    <definedName name="E.高度な保全活動" localSheetId="12">#REF!</definedName>
    <definedName name="E.高度な保全活動" localSheetId="19">#REF!</definedName>
    <definedName name="E.高度な保全活動" localSheetId="20">#REF!</definedName>
    <definedName name="E.高度な保全活動" localSheetId="21">#REF!</definedName>
    <definedName name="E.高度な保全活動">【選択肢】!$E$3:$E$12</definedName>
    <definedName name="F.施設" localSheetId="13">#REF!</definedName>
    <definedName name="F.施設" localSheetId="7">#REF!</definedName>
    <definedName name="F.施設" localSheetId="8">#REF!</definedName>
    <definedName name="F.施設" localSheetId="6">#REF!</definedName>
    <definedName name="F.施設" localSheetId="22">#REF!</definedName>
    <definedName name="F.施設" localSheetId="11">#REF!</definedName>
    <definedName name="F.施設" localSheetId="12">#REF!</definedName>
    <definedName name="F.施設" localSheetId="19">#REF!</definedName>
    <definedName name="F.施設" localSheetId="20">#REF!</definedName>
    <definedName name="F.施設" localSheetId="21">#REF!</definedName>
    <definedName name="F.施設">【選択肢】!$F$3:$F$5</definedName>
    <definedName name="G.単位" localSheetId="13">#REF!</definedName>
    <definedName name="G.単位" localSheetId="7">#REF!</definedName>
    <definedName name="G.単位" localSheetId="8">#REF!</definedName>
    <definedName name="G.単位" localSheetId="6">#REF!</definedName>
    <definedName name="G.単位" localSheetId="22">#REF!</definedName>
    <definedName name="G.単位" localSheetId="11">#REF!</definedName>
    <definedName name="G.単位" localSheetId="12">#REF!</definedName>
    <definedName name="G.単位" localSheetId="19">#REF!</definedName>
    <definedName name="G.単位" localSheetId="20">#REF!</definedName>
    <definedName name="G.単位" localSheetId="21">#REF!</definedName>
    <definedName name="G.単位">【選択肢】!$G$3:$G$4</definedName>
    <definedName name="H1.構成員一覧の分類_農業者" localSheetId="13">#REF!</definedName>
    <definedName name="H1.構成員一覧の分類_農業者" localSheetId="8">#REF!</definedName>
    <definedName name="H1.構成員一覧の分類_農業者" localSheetId="6">#REF!</definedName>
    <definedName name="H1.構成員一覧の分類_農業者" localSheetId="22">#REF!</definedName>
    <definedName name="H1.構成員一覧の分類_農業者" localSheetId="11">#REF!</definedName>
    <definedName name="H1.構成員一覧の分類_農業者" localSheetId="12">#REF!</definedName>
    <definedName name="H1.構成員一覧の分類_農業者" localSheetId="19">#REF!</definedName>
    <definedName name="H1.構成員一覧の分類_農業者" localSheetId="20">#REF!</definedName>
    <definedName name="H1.構成員一覧の分類_農業者" localSheetId="21">#REF!</definedName>
    <definedName name="H1.構成員一覧の分類_農業者">【選択肢】!$H$3:$H$6</definedName>
    <definedName name="H2.構成員一覧の分類_農業者以外個人" localSheetId="13">#REF!</definedName>
    <definedName name="H2.構成員一覧の分類_農業者以外個人" localSheetId="6">#REF!</definedName>
    <definedName name="H2.構成員一覧の分類_農業者以外個人" localSheetId="11">#REF!</definedName>
    <definedName name="H2.構成員一覧の分類_農業者以外個人" localSheetId="12">#REF!</definedName>
    <definedName name="H2.構成員一覧の分類_農業者以外個人" localSheetId="19">#REF!</definedName>
    <definedName name="H2.構成員一覧の分類_農業者以外個人" localSheetId="20">#REF!</definedName>
    <definedName name="H2.構成員一覧の分類_農業者以外個人">#REF!</definedName>
    <definedName name="H2.構成員一覧の分類_農業者以外団体" localSheetId="13">#REF!</definedName>
    <definedName name="H2.構成員一覧の分類_農業者以外団体" localSheetId="8">#REF!</definedName>
    <definedName name="H2.構成員一覧の分類_農業者以外団体" localSheetId="6">#REF!</definedName>
    <definedName name="H2.構成員一覧の分類_農業者以外団体" localSheetId="22">#REF!</definedName>
    <definedName name="H2.構成員一覧の分類_農業者以外団体" localSheetId="11">#REF!</definedName>
    <definedName name="H2.構成員一覧の分類_農業者以外団体" localSheetId="12">#REF!</definedName>
    <definedName name="H2.構成員一覧の分類_農業者以外団体" localSheetId="19">#REF!</definedName>
    <definedName name="H2.構成員一覧の分類_農業者以外団体" localSheetId="20">#REF!</definedName>
    <definedName name="H2.構成員一覧の分類_農業者以外団体" localSheetId="21">#REF!</definedName>
    <definedName name="H2.構成員一覧の分類_農業者以外団体">【選択肢】!$H$8:$H$16</definedName>
    <definedName name="H3.構成員一覧の分類_農業者以外団体" localSheetId="13">#REF!</definedName>
    <definedName name="H3.構成員一覧の分類_農業者以外団体" localSheetId="6">#REF!</definedName>
    <definedName name="H3.構成員一覧の分類_農業者以外団体" localSheetId="11">#REF!</definedName>
    <definedName name="H3.構成員一覧の分類_農業者以外団体" localSheetId="12">#REF!</definedName>
    <definedName name="H3.構成員一覧の分類_農業者以外団体" localSheetId="19">#REF!</definedName>
    <definedName name="H3.構成員一覧の分類_農業者以外団体" localSheetId="20">#REF!</definedName>
    <definedName name="H3.構成員一覧の分類_農業者以外団体">#REF!</definedName>
    <definedName name="Ｉ.金銭出納簿の区分" localSheetId="13">#REF!</definedName>
    <definedName name="Ｉ.金銭出納簿の区分" localSheetId="7">#REF!</definedName>
    <definedName name="Ｉ.金銭出納簿の区分" localSheetId="8">#REF!</definedName>
    <definedName name="Ｉ.金銭出納簿の区分" localSheetId="6">#REF!</definedName>
    <definedName name="Ｉ.金銭出納簿の区分" localSheetId="22">#REF!</definedName>
    <definedName name="Ｉ.金銭出納簿の区分" localSheetId="11">#REF!</definedName>
    <definedName name="Ｉ.金銭出納簿の区分" localSheetId="12">#REF!</definedName>
    <definedName name="Ｉ.金銭出納簿の区分" localSheetId="19">#REF!</definedName>
    <definedName name="Ｉ.金銭出納簿の区分" localSheetId="20">#REF!</definedName>
    <definedName name="Ｉ.金銭出納簿の区分" localSheetId="21">#REF!</definedName>
    <definedName name="Ｉ.金銭出納簿の区分">【選択肢】!$I$3:$I$4</definedName>
    <definedName name="Ｊ.金銭出納簿の収支の分類" localSheetId="13">#REF!</definedName>
    <definedName name="Ｊ.金銭出納簿の収支の分類" localSheetId="7">#REF!</definedName>
    <definedName name="Ｊ.金銭出納簿の収支の分類" localSheetId="8">#REF!</definedName>
    <definedName name="Ｊ.金銭出納簿の収支の分類" localSheetId="6">#REF!</definedName>
    <definedName name="Ｊ.金銭出納簿の収支の分類" localSheetId="22">#REF!</definedName>
    <definedName name="Ｊ.金銭出納簿の収支の分類" localSheetId="11">#REF!</definedName>
    <definedName name="Ｊ.金銭出納簿の収支の分類" localSheetId="12">#REF!</definedName>
    <definedName name="Ｊ.金銭出納簿の収支の分類" localSheetId="19">#REF!</definedName>
    <definedName name="Ｊ.金銭出納簿の収支の分類" localSheetId="20">#REF!</definedName>
    <definedName name="Ｊ.金銭出納簿の収支の分類" localSheetId="21">#REF!</definedName>
    <definedName name="Ｊ.金銭出納簿の収支の分類">【選択肢】!$J$3:$J$11</definedName>
    <definedName name="K.農村環境保全活動" localSheetId="13">#REF!</definedName>
    <definedName name="K.農村環境保全活動" localSheetId="7">#REF!</definedName>
    <definedName name="K.農村環境保全活動" localSheetId="8">#REF!</definedName>
    <definedName name="K.農村環境保全活動" localSheetId="6">#REF!</definedName>
    <definedName name="K.農村環境保全活動" localSheetId="22">#REF!</definedName>
    <definedName name="K.農村環境保全活動" localSheetId="11">#REF!</definedName>
    <definedName name="K.農村環境保全活動" localSheetId="12">#REF!</definedName>
    <definedName name="K.農村環境保全活動" localSheetId="19">#REF!</definedName>
    <definedName name="K.農村環境保全活動" localSheetId="20">#REF!</definedName>
    <definedName name="K.農村環境保全活動" localSheetId="21">#REF!</definedName>
    <definedName name="K.農村環境保全活動">【選択肢】!$Q$45:$Q$57</definedName>
    <definedName name="L.増進活動" localSheetId="13">#REF!</definedName>
    <definedName name="L.増進活動" localSheetId="7">#REF!</definedName>
    <definedName name="L.増進活動" localSheetId="8">#REF!</definedName>
    <definedName name="L.増進活動" localSheetId="6">#REF!</definedName>
    <definedName name="L.増進活動" localSheetId="22">#REF!</definedName>
    <definedName name="L.増進活動" localSheetId="11">#REF!</definedName>
    <definedName name="L.増進活動" localSheetId="12">#REF!</definedName>
    <definedName name="L.増進活動" localSheetId="19">#REF!</definedName>
    <definedName name="L.増進活動" localSheetId="20">#REF!</definedName>
    <definedName name="L.増進活動" localSheetId="21">#REF!</definedName>
    <definedName name="L.増進活動">【選択肢】!$R$58:$R$67</definedName>
    <definedName name="M.長寿命化" localSheetId="13">#REF!</definedName>
    <definedName name="M.長寿命化" localSheetId="7">#REF!</definedName>
    <definedName name="M.長寿命化" localSheetId="8">#REF!</definedName>
    <definedName name="M.長寿命化" localSheetId="6">#REF!</definedName>
    <definedName name="M.長寿命化" localSheetId="22">#REF!</definedName>
    <definedName name="M.長寿命化" localSheetId="11">#REF!</definedName>
    <definedName name="M.長寿命化" localSheetId="12">#REF!</definedName>
    <definedName name="M.長寿命化" localSheetId="19">#REF!</definedName>
    <definedName name="M.長寿命化" localSheetId="20">#REF!</definedName>
    <definedName name="M.長寿命化" localSheetId="21">#REF!</definedName>
    <definedName name="M.長寿命化">【選択肢】!$S$69:$S$74</definedName>
    <definedName name="_xlnm.Print_Area" localSheetId="13">'（別添）位置図 (2)'!$A$1:$J$32</definedName>
    <definedName name="_xlnm.Print_Area" localSheetId="24">'【活動項目番号表】 '!$A$1:$F$195</definedName>
    <definedName name="_xlnm.Print_Area" localSheetId="25">【選択肢】!$K$1:$T$92</definedName>
    <definedName name="_xlnm.Print_Area" localSheetId="1">'はじめに (手書き)'!$A$1:$F$23</definedName>
    <definedName name="_xlnm.Print_Area" localSheetId="0">'はじめに（PC）'!$A$1:$F$36</definedName>
    <definedName name="_xlnm.Print_Area" localSheetId="10">'加算措置（みどり加算除く）'!$A$1:$W$117</definedName>
    <definedName name="_xlnm.Print_Area" localSheetId="16">'活動記録 '!$A$1:$P$26</definedName>
    <definedName name="_xlnm.Print_Area" localSheetId="9">活動計画書!$A$1:$X$192</definedName>
    <definedName name="_xlnm.Print_Area" localSheetId="17">金銭出納簿!$A$1:$N$48</definedName>
    <definedName name="_xlnm.Print_Area" localSheetId="15">工事確認書!$A$1:$B$28</definedName>
    <definedName name="_xlnm.Print_Area" localSheetId="8">'構成員一覧 (2)'!$A$1:$O$39</definedName>
    <definedName name="_xlnm.Print_Area" localSheetId="14">長寿命化整備計画!$A$1:$M$41</definedName>
    <definedName name="_xlnm.Print_Area" localSheetId="6">田んぼダム位置図!$A$1:$J$32</definedName>
    <definedName name="_xlnm.Print_Area" localSheetId="22">別紙!$A$1:$G$51</definedName>
    <definedName name="_xlnm.Print_Area" localSheetId="18">報告書!$A$1:$Z$191</definedName>
    <definedName name="_xlnm.Print_Area" localSheetId="2">'様式1-1号'!$A$1:$F$23</definedName>
    <definedName name="_xlnm.Print_Area" localSheetId="3">'様式1-2号'!$A$1:$G$43</definedName>
    <definedName name="_xlnm.Print_Area" localSheetId="4">'様式1-3号'!$A$1:$P$70</definedName>
    <definedName name="_xlnm.Print_Area" localSheetId="11">'様式第１－３別葉a,b'!$A$1:$X$26</definedName>
    <definedName name="_xlnm.Print_Area" localSheetId="12">'様式第１－３別葉ｃ'!$A$1:$AL$30</definedName>
    <definedName name="_xlnm.Print_Area" localSheetId="19">'様式第１－８別紙１－１'!$A$1:$X$22</definedName>
    <definedName name="_xlnm.Print_Area" localSheetId="20">'様式第１－８別紙１－２'!$A$1:$AL$46</definedName>
    <definedName name="_xlnm.Print_Area" localSheetId="21">'様式第１－８別紙２'!$B$2:$H$30</definedName>
    <definedName name="_xlnm.Print_Titles" localSheetId="16">'活動記録 '!$6:$8</definedName>
    <definedName name="Z_4D33B020_8F18_431B_BFB6_22453331905E_.wvu.PrintArea" localSheetId="17" hidden="1">金銭出納簿!$A$1:$L$48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15" i="27" l="1"/>
  <c r="U166" i="2"/>
  <c r="S166" i="2"/>
  <c r="U165" i="2"/>
  <c r="S165" i="2"/>
  <c r="U164" i="2"/>
  <c r="S164" i="2"/>
  <c r="U163" i="2"/>
  <c r="S163" i="2"/>
  <c r="U162" i="2"/>
  <c r="S162" i="2"/>
  <c r="U161" i="2"/>
  <c r="S161" i="2"/>
  <c r="U160" i="2"/>
  <c r="S160" i="2"/>
  <c r="U159" i="2"/>
  <c r="S159" i="2"/>
  <c r="U158" i="2"/>
  <c r="S158" i="2"/>
  <c r="U157" i="2"/>
  <c r="S157" i="2"/>
  <c r="W166" i="2"/>
  <c r="V166" i="2"/>
  <c r="Q166" i="2"/>
  <c r="O166" i="2"/>
  <c r="N166" i="2"/>
  <c r="W165" i="2"/>
  <c r="V165" i="2"/>
  <c r="Q165" i="2"/>
  <c r="O165" i="2"/>
  <c r="N165" i="2"/>
  <c r="W164" i="2"/>
  <c r="V164" i="2"/>
  <c r="Q164" i="2"/>
  <c r="O164" i="2"/>
  <c r="N164" i="2"/>
  <c r="W163" i="2"/>
  <c r="V163" i="2"/>
  <c r="Q163" i="2"/>
  <c r="O163" i="2"/>
  <c r="N163" i="2"/>
  <c r="W162" i="2"/>
  <c r="V162" i="2"/>
  <c r="Q162" i="2"/>
  <c r="O162" i="2"/>
  <c r="N162" i="2"/>
  <c r="W161" i="2"/>
  <c r="V161" i="2"/>
  <c r="Q161" i="2"/>
  <c r="O161" i="2"/>
  <c r="N161" i="2"/>
  <c r="W160" i="2"/>
  <c r="V160" i="2"/>
  <c r="Q160" i="2"/>
  <c r="O160" i="2"/>
  <c r="N160" i="2"/>
  <c r="W159" i="2"/>
  <c r="V159" i="2"/>
  <c r="Q159" i="2"/>
  <c r="O159" i="2"/>
  <c r="N159" i="2"/>
  <c r="W158" i="2"/>
  <c r="V158" i="2"/>
  <c r="Q158" i="2"/>
  <c r="O158" i="2"/>
  <c r="N158" i="2"/>
  <c r="O157" i="2"/>
  <c r="N157" i="2"/>
  <c r="W157" i="2"/>
  <c r="V157" i="2"/>
  <c r="Q157" i="2"/>
  <c r="Q7" i="2" l="1"/>
  <c r="Q6" i="2"/>
  <c r="B24" i="14"/>
  <c r="B23" i="14"/>
  <c r="B22" i="14"/>
  <c r="C101" i="51"/>
  <c r="C100" i="51"/>
  <c r="C64" i="51"/>
  <c r="C63" i="51"/>
  <c r="C62" i="51"/>
  <c r="C61" i="51"/>
  <c r="C60" i="51"/>
  <c r="C59" i="51"/>
  <c r="C32" i="51"/>
  <c r="C31" i="51"/>
  <c r="C30" i="51"/>
  <c r="C29" i="51"/>
  <c r="C28" i="51"/>
  <c r="C27" i="51"/>
  <c r="E57" i="59" l="1"/>
  <c r="AG187" i="27" l="1"/>
  <c r="AG186" i="27"/>
  <c r="AG185" i="27"/>
  <c r="AG184" i="27"/>
  <c r="AG183" i="27"/>
  <c r="AG182" i="27"/>
  <c r="AG181" i="27"/>
  <c r="AG180" i="27"/>
  <c r="AG179" i="27"/>
  <c r="AG178" i="27"/>
  <c r="AG177" i="27"/>
  <c r="K149" i="27" l="1"/>
  <c r="K148" i="27"/>
  <c r="K147" i="27"/>
  <c r="K146" i="27"/>
  <c r="K145" i="27"/>
  <c r="K139" i="27"/>
  <c r="K138" i="27"/>
  <c r="K137" i="27"/>
  <c r="L137" i="27" s="1"/>
  <c r="AG137" i="27" s="1"/>
  <c r="K136" i="27"/>
  <c r="L136" i="27" s="1"/>
  <c r="AG136" i="27" s="1"/>
  <c r="L139" i="27"/>
  <c r="AG139" i="27" s="1"/>
  <c r="L138" i="27"/>
  <c r="AG138" i="27" s="1"/>
  <c r="K135" i="27"/>
  <c r="L135" i="27" s="1"/>
  <c r="AG135" i="27" s="1"/>
  <c r="J149" i="27"/>
  <c r="AG149" i="27" s="1"/>
  <c r="J148" i="27"/>
  <c r="AG148" i="27" s="1"/>
  <c r="J147" i="27"/>
  <c r="AG147" i="27" s="1"/>
  <c r="J146" i="27"/>
  <c r="J145" i="27"/>
  <c r="AG151" i="27"/>
  <c r="AG141" i="27"/>
  <c r="AG132" i="27"/>
  <c r="AG131" i="27"/>
  <c r="AG130" i="27"/>
  <c r="AG129" i="27"/>
  <c r="AG128" i="27"/>
  <c r="AG127" i="27"/>
  <c r="AG126" i="27"/>
  <c r="AG125" i="27"/>
  <c r="AG124" i="27"/>
  <c r="AG123" i="27"/>
  <c r="AG122" i="27"/>
  <c r="AG121" i="27"/>
  <c r="AG120" i="27"/>
  <c r="AG119" i="27"/>
  <c r="AG118" i="27"/>
  <c r="AG114" i="27"/>
  <c r="AG112" i="27"/>
  <c r="AG111" i="27"/>
  <c r="AG110" i="27"/>
  <c r="AG109" i="27"/>
  <c r="AG108" i="27"/>
  <c r="AG92" i="27"/>
  <c r="AG91" i="27"/>
  <c r="AG90" i="27"/>
  <c r="AG89" i="27"/>
  <c r="AG87" i="27"/>
  <c r="AG86" i="27"/>
  <c r="AG85" i="27"/>
  <c r="AG84" i="27"/>
  <c r="AG83" i="27"/>
  <c r="AG82" i="27"/>
  <c r="AG146" i="27" l="1"/>
  <c r="AG145" i="27"/>
  <c r="O84" i="2"/>
  <c r="O83" i="2"/>
  <c r="O82" i="2"/>
  <c r="O100" i="51" l="1"/>
  <c r="E6" i="6" l="1"/>
  <c r="M9" i="44"/>
  <c r="F28" i="65" l="1"/>
  <c r="M35" i="64" l="1"/>
  <c r="K35" i="64"/>
  <c r="I35" i="64"/>
  <c r="G35" i="64"/>
  <c r="E35" i="64"/>
  <c r="AE33" i="64"/>
  <c r="AB33" i="64"/>
  <c r="Y33" i="64"/>
  <c r="V33" i="64"/>
  <c r="S33" i="64"/>
  <c r="AE31" i="64"/>
  <c r="AB31" i="64"/>
  <c r="Y31" i="64"/>
  <c r="V31" i="64"/>
  <c r="S31" i="64"/>
  <c r="AE29" i="64"/>
  <c r="AB29" i="64"/>
  <c r="Y29" i="64"/>
  <c r="V29" i="64"/>
  <c r="S29" i="64"/>
  <c r="AE27" i="64"/>
  <c r="AB27" i="64"/>
  <c r="Y27" i="64"/>
  <c r="V27" i="64"/>
  <c r="S27" i="64"/>
  <c r="AE25" i="64"/>
  <c r="AB25" i="64"/>
  <c r="Y25" i="64"/>
  <c r="V25" i="64"/>
  <c r="S25" i="64"/>
  <c r="AE23" i="64"/>
  <c r="AE35" i="64" s="1"/>
  <c r="AB23" i="64"/>
  <c r="AB35" i="64" s="1"/>
  <c r="Y23" i="64"/>
  <c r="Y35" i="64" s="1"/>
  <c r="V23" i="64"/>
  <c r="V35" i="64" s="1"/>
  <c r="S23" i="64"/>
  <c r="S35" i="64" s="1"/>
  <c r="M15" i="64"/>
  <c r="K15" i="64"/>
  <c r="I15" i="64"/>
  <c r="G15" i="64"/>
  <c r="E15" i="64"/>
  <c r="M13" i="64"/>
  <c r="K13" i="64"/>
  <c r="I13" i="64"/>
  <c r="G13" i="64"/>
  <c r="E13" i="64"/>
  <c r="M11" i="64"/>
  <c r="AE11" i="64" s="1"/>
  <c r="K11" i="64"/>
  <c r="AB11" i="64" s="1"/>
  <c r="I11" i="64"/>
  <c r="Y11" i="64" s="1"/>
  <c r="G11" i="64"/>
  <c r="V11" i="64" s="1"/>
  <c r="E11" i="64"/>
  <c r="S11" i="64" s="1"/>
  <c r="M9" i="64"/>
  <c r="AE9" i="64" s="1"/>
  <c r="K9" i="64"/>
  <c r="AB9" i="64" s="1"/>
  <c r="I9" i="64"/>
  <c r="Y9" i="64" s="1"/>
  <c r="G9" i="64"/>
  <c r="V9" i="64" s="1"/>
  <c r="E9" i="64"/>
  <c r="S9" i="64" s="1"/>
  <c r="M7" i="64"/>
  <c r="K7" i="64"/>
  <c r="I7" i="64"/>
  <c r="G7" i="64"/>
  <c r="E7" i="64"/>
  <c r="M5" i="64"/>
  <c r="K5" i="64"/>
  <c r="AB5" i="64" s="1"/>
  <c r="I5" i="64"/>
  <c r="Y5" i="64" s="1"/>
  <c r="G5" i="64"/>
  <c r="V5" i="64" s="1"/>
  <c r="E5" i="64"/>
  <c r="AE15" i="64"/>
  <c r="AB15" i="64"/>
  <c r="Y15" i="64"/>
  <c r="V15" i="64"/>
  <c r="S15" i="64"/>
  <c r="AE13" i="64"/>
  <c r="AB13" i="64"/>
  <c r="Y13" i="64"/>
  <c r="V13" i="64"/>
  <c r="S13" i="64"/>
  <c r="AE7" i="64"/>
  <c r="AB7" i="64"/>
  <c r="Y7" i="64"/>
  <c r="V7" i="64"/>
  <c r="S7" i="64"/>
  <c r="AB17" i="64" l="1"/>
  <c r="G17" i="64"/>
  <c r="I17" i="64"/>
  <c r="K17" i="64"/>
  <c r="Y17" i="64"/>
  <c r="M17" i="64"/>
  <c r="V17" i="64"/>
  <c r="AE5" i="64"/>
  <c r="AE17" i="64" s="1"/>
  <c r="S5" i="64"/>
  <c r="S17" i="64" s="1"/>
  <c r="E17" i="64"/>
  <c r="E127" i="2" l="1"/>
  <c r="O127" i="2" s="1"/>
  <c r="E126" i="2"/>
  <c r="O126" i="2" s="1"/>
  <c r="E125" i="2"/>
  <c r="E124" i="2"/>
  <c r="E123" i="2"/>
  <c r="L151" i="27"/>
  <c r="L149" i="27"/>
  <c r="L148" i="27"/>
  <c r="L147" i="27"/>
  <c r="L146" i="27"/>
  <c r="L145" i="27"/>
  <c r="M125" i="27"/>
  <c r="M124" i="27"/>
  <c r="M123" i="27"/>
  <c r="M122" i="27"/>
  <c r="M121" i="27"/>
  <c r="M120" i="27"/>
  <c r="M119" i="27"/>
  <c r="M118" i="27"/>
  <c r="P66" i="30" l="1"/>
  <c r="P65" i="30"/>
  <c r="M17" i="61"/>
  <c r="K17" i="61"/>
  <c r="I17" i="61"/>
  <c r="G17" i="61"/>
  <c r="E17" i="61"/>
  <c r="AE15" i="61"/>
  <c r="AB15" i="61"/>
  <c r="Y15" i="61"/>
  <c r="V15" i="61"/>
  <c r="S15" i="61"/>
  <c r="AE13" i="61"/>
  <c r="AB13" i="61"/>
  <c r="Y13" i="61"/>
  <c r="V13" i="61"/>
  <c r="S13" i="61"/>
  <c r="AE11" i="61"/>
  <c r="AB11" i="61"/>
  <c r="Y11" i="61"/>
  <c r="V11" i="61"/>
  <c r="S11" i="61"/>
  <c r="AE9" i="61"/>
  <c r="AB9" i="61"/>
  <c r="Y9" i="61"/>
  <c r="V9" i="61"/>
  <c r="S9" i="61"/>
  <c r="AE7" i="61"/>
  <c r="AB7" i="61"/>
  <c r="Y7" i="61"/>
  <c r="V7" i="61"/>
  <c r="S7" i="61"/>
  <c r="AE5" i="61"/>
  <c r="AB5" i="61"/>
  <c r="AB17" i="61" s="1"/>
  <c r="Y5" i="61"/>
  <c r="Y17" i="61" s="1"/>
  <c r="V5" i="61"/>
  <c r="V17" i="61" s="1"/>
  <c r="S5" i="61"/>
  <c r="S17" i="61" s="1"/>
  <c r="C66" i="51"/>
  <c r="I64" i="51"/>
  <c r="I63" i="51"/>
  <c r="I62" i="51"/>
  <c r="I61" i="51"/>
  <c r="I60" i="51"/>
  <c r="I59" i="51"/>
  <c r="C34" i="51"/>
  <c r="I32" i="51"/>
  <c r="I31" i="51"/>
  <c r="I30" i="51"/>
  <c r="I29" i="51"/>
  <c r="I28" i="51"/>
  <c r="I27" i="51"/>
  <c r="F44" i="27"/>
  <c r="I44" i="27" s="1"/>
  <c r="I43" i="27"/>
  <c r="F42" i="27"/>
  <c r="I42" i="27" s="1"/>
  <c r="I41" i="27"/>
  <c r="F40" i="27"/>
  <c r="I40" i="27" s="1"/>
  <c r="I39" i="27"/>
  <c r="O125" i="2" l="1"/>
  <c r="O124" i="2"/>
  <c r="I34" i="51"/>
  <c r="AE17" i="61"/>
  <c r="I66" i="51"/>
  <c r="P75" i="30" l="1"/>
  <c r="P74" i="30"/>
  <c r="P73" i="30"/>
  <c r="P72" i="30"/>
  <c r="P71" i="30"/>
  <c r="P70" i="30"/>
  <c r="P69" i="30"/>
  <c r="P68" i="30"/>
  <c r="P67" i="30"/>
  <c r="P64" i="30"/>
  <c r="P63" i="30"/>
  <c r="P62" i="30"/>
  <c r="P61" i="30"/>
  <c r="P60" i="30"/>
  <c r="P59" i="30"/>
  <c r="P58" i="30"/>
  <c r="P57" i="30"/>
  <c r="P56" i="30"/>
  <c r="P55" i="30"/>
  <c r="P54" i="30"/>
  <c r="P53" i="30"/>
  <c r="P52" i="30"/>
  <c r="P51" i="30"/>
  <c r="P50" i="30"/>
  <c r="P49" i="30"/>
  <c r="P48" i="30"/>
  <c r="P47" i="30"/>
  <c r="P46" i="30"/>
  <c r="P45" i="30"/>
  <c r="P44" i="30"/>
  <c r="P43" i="30"/>
  <c r="P42" i="30"/>
  <c r="P41" i="30"/>
  <c r="P40" i="30"/>
  <c r="P39" i="30"/>
  <c r="O108" i="2" s="1"/>
  <c r="P38" i="30"/>
  <c r="O107" i="2" s="1"/>
  <c r="P37" i="30"/>
  <c r="O106" i="2" s="1"/>
  <c r="P36" i="30"/>
  <c r="O105" i="2" s="1"/>
  <c r="P35" i="30"/>
  <c r="O104" i="2" s="1"/>
  <c r="P34" i="30"/>
  <c r="O103" i="2" s="1"/>
  <c r="P33" i="30"/>
  <c r="P32" i="30"/>
  <c r="P31" i="30"/>
  <c r="P30" i="30"/>
  <c r="P29" i="30"/>
  <c r="P28" i="30"/>
  <c r="P27" i="30"/>
  <c r="P26" i="30"/>
  <c r="P25" i="30"/>
  <c r="P24" i="30"/>
  <c r="P23" i="30"/>
  <c r="O89" i="2" s="1"/>
  <c r="P22" i="30"/>
  <c r="O81" i="2" s="1"/>
  <c r="P21" i="30"/>
  <c r="O80" i="2" s="1"/>
  <c r="P20" i="30"/>
  <c r="O79" i="2" s="1"/>
  <c r="P19" i="30"/>
  <c r="P18" i="30"/>
  <c r="O77" i="2" s="1"/>
  <c r="P17" i="30"/>
  <c r="O76" i="2" s="1"/>
  <c r="P16" i="30"/>
  <c r="O75" i="2" s="1"/>
  <c r="P15" i="30"/>
  <c r="O74" i="2" s="1"/>
  <c r="P14" i="30"/>
  <c r="O73" i="2" s="1"/>
  <c r="P13" i="30"/>
  <c r="O72" i="2" s="1"/>
  <c r="P12" i="30"/>
  <c r="O71" i="2" s="1"/>
  <c r="P11" i="30"/>
  <c r="O70" i="2" s="1"/>
  <c r="P10" i="30"/>
  <c r="O68" i="2" s="1"/>
  <c r="P9" i="30"/>
  <c r="O67" i="2" s="1"/>
  <c r="P8" i="30"/>
  <c r="O66" i="2" s="1"/>
  <c r="P7" i="30"/>
  <c r="O65" i="2" s="1"/>
  <c r="P6" i="30"/>
  <c r="O64" i="2" s="1"/>
  <c r="D47" i="54"/>
  <c r="D21" i="54"/>
  <c r="AC167" i="2"/>
  <c r="M166" i="2"/>
  <c r="L166" i="2"/>
  <c r="G166" i="2"/>
  <c r="D166" i="2"/>
  <c r="AC166" i="2" s="1"/>
  <c r="B166" i="2"/>
  <c r="M165" i="2"/>
  <c r="L165" i="2"/>
  <c r="G165" i="2"/>
  <c r="D165" i="2"/>
  <c r="AC165" i="2" s="1"/>
  <c r="B165" i="2"/>
  <c r="M164" i="2"/>
  <c r="L164" i="2"/>
  <c r="G164" i="2"/>
  <c r="D164" i="2"/>
  <c r="AC164" i="2" s="1"/>
  <c r="B164" i="2"/>
  <c r="M163" i="2"/>
  <c r="L163" i="2"/>
  <c r="G163" i="2"/>
  <c r="D163" i="2"/>
  <c r="AC163" i="2" s="1"/>
  <c r="B163" i="2"/>
  <c r="M162" i="2"/>
  <c r="L162" i="2"/>
  <c r="G162" i="2"/>
  <c r="D162" i="2"/>
  <c r="B162" i="2"/>
  <c r="M161" i="2"/>
  <c r="L161" i="2"/>
  <c r="G161" i="2"/>
  <c r="D161" i="2"/>
  <c r="B161" i="2"/>
  <c r="M160" i="2"/>
  <c r="L160" i="2"/>
  <c r="G160" i="2"/>
  <c r="D160" i="2"/>
  <c r="AC160" i="2" s="1"/>
  <c r="B160" i="2"/>
  <c r="M159" i="2"/>
  <c r="L159" i="2"/>
  <c r="G159" i="2"/>
  <c r="D159" i="2"/>
  <c r="B159" i="2"/>
  <c r="M158" i="2"/>
  <c r="L158" i="2"/>
  <c r="G158" i="2"/>
  <c r="D158" i="2"/>
  <c r="B158" i="2"/>
  <c r="M157" i="2"/>
  <c r="L157" i="2"/>
  <c r="G157" i="2"/>
  <c r="D157" i="2"/>
  <c r="B157" i="2"/>
  <c r="E118" i="2"/>
  <c r="AC118" i="2" s="1"/>
  <c r="E117" i="2"/>
  <c r="E116" i="2"/>
  <c r="O116" i="2" s="1"/>
  <c r="E115" i="2"/>
  <c r="E114" i="2"/>
  <c r="O95" i="2"/>
  <c r="G95" i="2"/>
  <c r="O94" i="2"/>
  <c r="O93" i="2"/>
  <c r="O92" i="2"/>
  <c r="O91" i="2"/>
  <c r="O90" i="2"/>
  <c r="B56" i="2"/>
  <c r="O25" i="2"/>
  <c r="C4" i="2"/>
  <c r="K36" i="15"/>
  <c r="J36" i="15"/>
  <c r="E36" i="15"/>
  <c r="K35" i="15"/>
  <c r="J35" i="15"/>
  <c r="L44" i="2" s="1"/>
  <c r="E35" i="15"/>
  <c r="L40" i="2" s="1"/>
  <c r="K34" i="15"/>
  <c r="J34" i="15"/>
  <c r="L43" i="2" s="1"/>
  <c r="E34" i="15"/>
  <c r="L39" i="2" s="1"/>
  <c r="K33" i="15"/>
  <c r="J33" i="15"/>
  <c r="L42" i="2" s="1"/>
  <c r="E33" i="15"/>
  <c r="L38" i="2" s="1"/>
  <c r="I32" i="15"/>
  <c r="D32" i="15"/>
  <c r="I31" i="15"/>
  <c r="L32" i="2" s="1"/>
  <c r="D31" i="15"/>
  <c r="L31" i="2" s="1"/>
  <c r="I30" i="15"/>
  <c r="L30" i="2" s="1"/>
  <c r="D30" i="15"/>
  <c r="H24" i="15"/>
  <c r="G24" i="15"/>
  <c r="I9" i="15"/>
  <c r="I10" i="15" s="1"/>
  <c r="K3" i="15"/>
  <c r="M26" i="44"/>
  <c r="E26" i="44"/>
  <c r="D26" i="44"/>
  <c r="F24" i="44"/>
  <c r="O23" i="44"/>
  <c r="N23" i="44"/>
  <c r="M23" i="44"/>
  <c r="O22" i="44"/>
  <c r="N22" i="44"/>
  <c r="M22" i="44"/>
  <c r="F22" i="44"/>
  <c r="O21" i="44"/>
  <c r="N21" i="44"/>
  <c r="M21" i="44"/>
  <c r="F21" i="44"/>
  <c r="O20" i="44"/>
  <c r="N20" i="44"/>
  <c r="M20" i="44"/>
  <c r="F20" i="44"/>
  <c r="O19" i="44"/>
  <c r="N19" i="44"/>
  <c r="M19" i="44"/>
  <c r="F19" i="44"/>
  <c r="O18" i="44"/>
  <c r="N18" i="44"/>
  <c r="M18" i="44"/>
  <c r="F18" i="44"/>
  <c r="O17" i="44"/>
  <c r="N17" i="44"/>
  <c r="M17" i="44"/>
  <c r="F17" i="44"/>
  <c r="O16" i="44"/>
  <c r="N16" i="44"/>
  <c r="M16" i="44"/>
  <c r="F16" i="44"/>
  <c r="O15" i="44"/>
  <c r="N15" i="44"/>
  <c r="M15" i="44"/>
  <c r="F15" i="44"/>
  <c r="O14" i="44"/>
  <c r="N14" i="44"/>
  <c r="M14" i="44"/>
  <c r="F14" i="44"/>
  <c r="O13" i="44"/>
  <c r="N13" i="44"/>
  <c r="M13" i="44"/>
  <c r="F13" i="44"/>
  <c r="O12" i="44"/>
  <c r="N12" i="44"/>
  <c r="M12" i="44"/>
  <c r="F12" i="44"/>
  <c r="O11" i="44"/>
  <c r="N11" i="44"/>
  <c r="M11" i="44"/>
  <c r="F11" i="44"/>
  <c r="O10" i="44"/>
  <c r="N10" i="44"/>
  <c r="M10" i="44"/>
  <c r="F10" i="44"/>
  <c r="O9" i="44"/>
  <c r="N9" i="44"/>
  <c r="F9" i="44"/>
  <c r="P3" i="44"/>
  <c r="L3" i="45"/>
  <c r="O112" i="51"/>
  <c r="O110" i="51"/>
  <c r="O108" i="51"/>
  <c r="O106" i="51"/>
  <c r="S100" i="51"/>
  <c r="M45" i="51"/>
  <c r="I45" i="51"/>
  <c r="E49" i="51" s="1"/>
  <c r="K50" i="51" s="1"/>
  <c r="R50" i="51" s="1"/>
  <c r="P43" i="51"/>
  <c r="P42" i="51"/>
  <c r="M141" i="27"/>
  <c r="M139" i="27"/>
  <c r="M138" i="27"/>
  <c r="M137" i="27"/>
  <c r="M136" i="27"/>
  <c r="M135" i="27"/>
  <c r="M132" i="27"/>
  <c r="O113" i="2" s="1"/>
  <c r="M131" i="27"/>
  <c r="O112" i="2" s="1"/>
  <c r="M130" i="27"/>
  <c r="M129" i="27"/>
  <c r="O110" i="2" s="1"/>
  <c r="M128" i="27"/>
  <c r="M127" i="27"/>
  <c r="M126" i="27"/>
  <c r="M92" i="27"/>
  <c r="M91" i="27"/>
  <c r="M90" i="27"/>
  <c r="M89" i="27"/>
  <c r="M87" i="27"/>
  <c r="M86" i="27"/>
  <c r="M85" i="27"/>
  <c r="M84" i="27"/>
  <c r="M83" i="27"/>
  <c r="M82" i="27"/>
  <c r="T47" i="27"/>
  <c r="I47" i="27" s="1"/>
  <c r="O58" i="24" s="1"/>
  <c r="C47" i="27"/>
  <c r="C46" i="27"/>
  <c r="I46" i="27"/>
  <c r="C33" i="27"/>
  <c r="C32" i="27"/>
  <c r="F31" i="27"/>
  <c r="I31" i="27" s="1"/>
  <c r="I30" i="27"/>
  <c r="F29" i="27"/>
  <c r="I29" i="27" s="1"/>
  <c r="I28" i="27"/>
  <c r="F27" i="27"/>
  <c r="I27" i="27" s="1"/>
  <c r="I26" i="27"/>
  <c r="F25" i="27"/>
  <c r="I25" i="27" s="1"/>
  <c r="I24" i="27"/>
  <c r="F23" i="27"/>
  <c r="I23" i="27" s="1"/>
  <c r="I22" i="27"/>
  <c r="F21" i="27"/>
  <c r="I21" i="27" s="1"/>
  <c r="I20" i="27"/>
  <c r="C16" i="27"/>
  <c r="C15" i="27"/>
  <c r="I13" i="27"/>
  <c r="I12" i="27"/>
  <c r="I11" i="27"/>
  <c r="I10" i="27"/>
  <c r="I9" i="27"/>
  <c r="I8" i="27"/>
  <c r="I15" i="27" s="1"/>
  <c r="I8" i="59"/>
  <c r="E8" i="59"/>
  <c r="AL5" i="59"/>
  <c r="AK5" i="59"/>
  <c r="AJ5" i="59"/>
  <c r="AI5" i="59"/>
  <c r="AH5" i="59"/>
  <c r="AG5" i="59"/>
  <c r="AF5" i="59"/>
  <c r="AE5" i="59"/>
  <c r="AD5" i="59"/>
  <c r="AC5" i="59"/>
  <c r="AB5" i="59"/>
  <c r="AA5" i="59"/>
  <c r="Z5" i="59"/>
  <c r="B4" i="59"/>
  <c r="J3" i="56"/>
  <c r="H3" i="25"/>
  <c r="F3" i="25"/>
  <c r="D3" i="25"/>
  <c r="B3" i="25"/>
  <c r="L47" i="24"/>
  <c r="L46" i="24"/>
  <c r="L45" i="24"/>
  <c r="L44" i="24"/>
  <c r="B66" i="24" s="1"/>
  <c r="H36" i="24"/>
  <c r="H34" i="24"/>
  <c r="H32" i="24"/>
  <c r="D22" i="24"/>
  <c r="D21" i="24"/>
  <c r="D20" i="24"/>
  <c r="D19" i="24"/>
  <c r="F13" i="24"/>
  <c r="F10" i="24"/>
  <c r="F7" i="24"/>
  <c r="N3" i="24"/>
  <c r="F6" i="8"/>
  <c r="F5" i="8"/>
  <c r="E7" i="6"/>
  <c r="A4" i="6"/>
  <c r="I11" i="15" l="1"/>
  <c r="I12" i="15" s="1"/>
  <c r="I13" i="15" s="1"/>
  <c r="I14" i="15" s="1"/>
  <c r="I15" i="15" s="1"/>
  <c r="I16" i="15" s="1"/>
  <c r="I17" i="15" s="1"/>
  <c r="I18" i="15" s="1"/>
  <c r="I19" i="15" s="1"/>
  <c r="I20" i="15" s="1"/>
  <c r="I21" i="15" s="1"/>
  <c r="I22" i="15" s="1"/>
  <c r="L33" i="2"/>
  <c r="O123" i="2"/>
  <c r="I16" i="27"/>
  <c r="O114" i="2"/>
  <c r="L45" i="2"/>
  <c r="L41" i="2"/>
  <c r="D38" i="15"/>
  <c r="E37" i="15" s="1"/>
  <c r="L37" i="2"/>
  <c r="I38" i="15"/>
  <c r="J37" i="15" s="1"/>
  <c r="L47" i="2" s="1"/>
  <c r="F26" i="44"/>
  <c r="O78" i="2"/>
  <c r="O128" i="2"/>
  <c r="O99" i="2"/>
  <c r="O100" i="2"/>
  <c r="E54" i="51"/>
  <c r="K55" i="51" s="1"/>
  <c r="R55" i="51" s="1"/>
  <c r="P45" i="51"/>
  <c r="G47" i="51" s="1"/>
  <c r="I32" i="27"/>
  <c r="AC162" i="2"/>
  <c r="O109" i="2"/>
  <c r="O117" i="2"/>
  <c r="AC161" i="2"/>
  <c r="O111" i="2"/>
  <c r="I24" i="15"/>
  <c r="O102" i="2"/>
  <c r="O101" i="2"/>
  <c r="I33" i="27"/>
  <c r="P78" i="30"/>
  <c r="O85" i="2" s="1"/>
  <c r="P77" i="30"/>
  <c r="O115" i="2"/>
  <c r="P76" i="30"/>
  <c r="O120" i="2"/>
  <c r="L29" i="2"/>
  <c r="O118" i="2"/>
  <c r="L46" i="2" l="1"/>
  <c r="L48" i="2" s="1"/>
  <c r="E38" i="15"/>
  <c r="J38" i="15"/>
  <c r="O45" i="24"/>
  <c r="L34" i="2"/>
</calcChain>
</file>

<file path=xl/sharedStrings.xml><?xml version="1.0" encoding="utf-8"?>
<sst xmlns="http://schemas.openxmlformats.org/spreadsheetml/2006/main" count="2527" uniqueCount="1427">
  <si>
    <t>（様式第1－８号）</t>
    <rPh sb="3" eb="4">
      <t>ダイ</t>
    </rPh>
    <rPh sb="7" eb="8">
      <t>ゴウ</t>
    </rPh>
    <phoneticPr fontId="4"/>
  </si>
  <si>
    <t>収入の部</t>
    <rPh sb="0" eb="2">
      <t>シュウニュウ</t>
    </rPh>
    <rPh sb="3" eb="4">
      <t>ブ</t>
    </rPh>
    <phoneticPr fontId="4"/>
  </si>
  <si>
    <t>項　　目</t>
    <rPh sb="0" eb="1">
      <t>コウ</t>
    </rPh>
    <rPh sb="3" eb="4">
      <t>メ</t>
    </rPh>
    <phoneticPr fontId="4"/>
  </si>
  <si>
    <t>金額</t>
    <rPh sb="0" eb="1">
      <t>キン</t>
    </rPh>
    <rPh sb="1" eb="2">
      <t>ガク</t>
    </rPh>
    <phoneticPr fontId="4"/>
  </si>
  <si>
    <t>１．</t>
    <phoneticPr fontId="4"/>
  </si>
  <si>
    <t>利子等</t>
    <rPh sb="0" eb="2">
      <t>リシ</t>
    </rPh>
    <rPh sb="2" eb="3">
      <t>トウ</t>
    </rPh>
    <phoneticPr fontId="4"/>
  </si>
  <si>
    <t>２．</t>
    <phoneticPr fontId="4"/>
  </si>
  <si>
    <t>返還</t>
    <rPh sb="0" eb="2">
      <t>ヘンカン</t>
    </rPh>
    <phoneticPr fontId="4"/>
  </si>
  <si>
    <t>３．</t>
    <phoneticPr fontId="4"/>
  </si>
  <si>
    <t>　合　　　計</t>
    <rPh sb="1" eb="2">
      <t>ゴウ</t>
    </rPh>
    <rPh sb="5" eb="6">
      <t>ケイ</t>
    </rPh>
    <phoneticPr fontId="4"/>
  </si>
  <si>
    <t>日当</t>
    <rPh sb="0" eb="2">
      <t>ニットウ</t>
    </rPh>
    <phoneticPr fontId="4"/>
  </si>
  <si>
    <t>外注費</t>
    <rPh sb="0" eb="3">
      <t>ガイチュウヒ</t>
    </rPh>
    <phoneticPr fontId="4"/>
  </si>
  <si>
    <t>その他</t>
    <rPh sb="2" eb="3">
      <t>ホカ</t>
    </rPh>
    <phoneticPr fontId="4"/>
  </si>
  <si>
    <t>活動項目</t>
    <rPh sb="0" eb="2">
      <t>カツドウ</t>
    </rPh>
    <rPh sb="2" eb="4">
      <t>コウモク</t>
    </rPh>
    <phoneticPr fontId="4"/>
  </si>
  <si>
    <t>計画</t>
    <rPh sb="0" eb="2">
      <t>ケイカク</t>
    </rPh>
    <phoneticPr fontId="4"/>
  </si>
  <si>
    <t>水路</t>
    <rPh sb="0" eb="2">
      <t>スイロ</t>
    </rPh>
    <phoneticPr fontId="4"/>
  </si>
  <si>
    <t>農道</t>
    <rPh sb="0" eb="2">
      <t>ノウドウ</t>
    </rPh>
    <phoneticPr fontId="4"/>
  </si>
  <si>
    <t>ため池</t>
    <rPh sb="2" eb="3">
      <t>イケ</t>
    </rPh>
    <phoneticPr fontId="4"/>
  </si>
  <si>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4"/>
  </si>
  <si>
    <t>広報活動</t>
    <rPh sb="0" eb="2">
      <t>コウホウ</t>
    </rPh>
    <rPh sb="2" eb="4">
      <t>カツドウ</t>
    </rPh>
    <phoneticPr fontId="4"/>
  </si>
  <si>
    <t>○</t>
    <phoneticPr fontId="4"/>
  </si>
  <si>
    <t>年度</t>
    <rPh sb="0" eb="2">
      <t>ネンド</t>
    </rPh>
    <phoneticPr fontId="4"/>
  </si>
  <si>
    <t>特定非営利活動法人化</t>
    <rPh sb="0" eb="2">
      <t>トクテイ</t>
    </rPh>
    <rPh sb="2" eb="5">
      <t>ヒエイリ</t>
    </rPh>
    <rPh sb="5" eb="7">
      <t>カツドウ</t>
    </rPh>
    <rPh sb="7" eb="9">
      <t>ホウジン</t>
    </rPh>
    <rPh sb="9" eb="10">
      <t>カ</t>
    </rPh>
    <phoneticPr fontId="4"/>
  </si>
  <si>
    <t>広域活動組織の設立</t>
    <rPh sb="0" eb="2">
      <t>コウイキ</t>
    </rPh>
    <rPh sb="2" eb="4">
      <t>カツドウ</t>
    </rPh>
    <rPh sb="4" eb="6">
      <t>ソシキ</t>
    </rPh>
    <rPh sb="7" eb="9">
      <t>セツリツ</t>
    </rPh>
    <phoneticPr fontId="4"/>
  </si>
  <si>
    <t>延べ数量</t>
    <rPh sb="0" eb="1">
      <t>ノ</t>
    </rPh>
    <rPh sb="2" eb="4">
      <t>スウリョウ</t>
    </rPh>
    <phoneticPr fontId="4"/>
  </si>
  <si>
    <t>活動内容</t>
    <rPh sb="0" eb="2">
      <t>カツドウ</t>
    </rPh>
    <rPh sb="2" eb="4">
      <t>ナイヨウ</t>
    </rPh>
    <phoneticPr fontId="4"/>
  </si>
  <si>
    <t>共通</t>
    <rPh sb="0" eb="2">
      <t>キョウツウ</t>
    </rPh>
    <phoneticPr fontId="4"/>
  </si>
  <si>
    <t>農用地</t>
    <phoneticPr fontId="4"/>
  </si>
  <si>
    <t>実践活動</t>
    <phoneticPr fontId="4"/>
  </si>
  <si>
    <t>取組</t>
    <rPh sb="0" eb="2">
      <t>トリクミ</t>
    </rPh>
    <phoneticPr fontId="4"/>
  </si>
  <si>
    <t>山間農業地域</t>
    <rPh sb="0" eb="2">
      <t>サンカン</t>
    </rPh>
    <rPh sb="2" eb="4">
      <t>ノウギョウ</t>
    </rPh>
    <rPh sb="4" eb="6">
      <t>チイキ</t>
    </rPh>
    <phoneticPr fontId="4"/>
  </si>
  <si>
    <t>平地農業地域</t>
    <rPh sb="0" eb="2">
      <t>ヘイチ</t>
    </rPh>
    <rPh sb="2" eb="4">
      <t>ノウギョウ</t>
    </rPh>
    <rPh sb="4" eb="6">
      <t>チイキ</t>
    </rPh>
    <phoneticPr fontId="4"/>
  </si>
  <si>
    <t>中間農業地域</t>
    <rPh sb="0" eb="2">
      <t>チュウカン</t>
    </rPh>
    <rPh sb="2" eb="4">
      <t>ノウギョウ</t>
    </rPh>
    <rPh sb="4" eb="6">
      <t>チイキ</t>
    </rPh>
    <phoneticPr fontId="4"/>
  </si>
  <si>
    <t>都市的地域</t>
    <rPh sb="0" eb="3">
      <t>トシテキ</t>
    </rPh>
    <rPh sb="3" eb="5">
      <t>チイキ</t>
    </rPh>
    <phoneticPr fontId="4"/>
  </si>
  <si>
    <t>合計</t>
    <rPh sb="0" eb="2">
      <t>ゴウケイ</t>
    </rPh>
    <phoneticPr fontId="4"/>
  </si>
  <si>
    <t>草地</t>
    <rPh sb="0" eb="1">
      <t>ソウ</t>
    </rPh>
    <rPh sb="1" eb="2">
      <t>チ</t>
    </rPh>
    <phoneticPr fontId="4"/>
  </si>
  <si>
    <t>畑</t>
    <rPh sb="0" eb="1">
      <t>ハタ</t>
    </rPh>
    <phoneticPr fontId="4"/>
  </si>
  <si>
    <t>田</t>
    <rPh sb="0" eb="1">
      <t>タ</t>
    </rPh>
    <phoneticPr fontId="4"/>
  </si>
  <si>
    <t>交付単価</t>
    <rPh sb="0" eb="4">
      <t>コウフタンカ</t>
    </rPh>
    <phoneticPr fontId="4"/>
  </si>
  <si>
    <t>地目</t>
    <rPh sb="0" eb="2">
      <t>チモク</t>
    </rPh>
    <phoneticPr fontId="4"/>
  </si>
  <si>
    <t>草地</t>
    <rPh sb="0" eb="2">
      <t>クサチ</t>
    </rPh>
    <phoneticPr fontId="4"/>
  </si>
  <si>
    <t>畑</t>
    <rPh sb="0" eb="1">
      <t>ハタケ</t>
    </rPh>
    <phoneticPr fontId="4"/>
  </si>
  <si>
    <t>活動終了年度</t>
    <rPh sb="0" eb="2">
      <t>カツドウ</t>
    </rPh>
    <rPh sb="2" eb="4">
      <t>シュウリョウ</t>
    </rPh>
    <rPh sb="4" eb="6">
      <t>ネンド</t>
    </rPh>
    <phoneticPr fontId="4"/>
  </si>
  <si>
    <t>活動開始年度</t>
    <rPh sb="0" eb="2">
      <t>カツドウ</t>
    </rPh>
    <rPh sb="2" eb="4">
      <t>カイシ</t>
    </rPh>
    <rPh sb="4" eb="6">
      <t>ネンド</t>
    </rPh>
    <phoneticPr fontId="4"/>
  </si>
  <si>
    <t>Ⅰ．地区の概要</t>
    <rPh sb="2" eb="4">
      <t>チク</t>
    </rPh>
    <rPh sb="5" eb="7">
      <t>ガイヨウ</t>
    </rPh>
    <phoneticPr fontId="4"/>
  </si>
  <si>
    <t>組織名称</t>
    <rPh sb="0" eb="2">
      <t>ソシキ</t>
    </rPh>
    <rPh sb="2" eb="4">
      <t>メイショウ</t>
    </rPh>
    <phoneticPr fontId="4"/>
  </si>
  <si>
    <t>年当たり交付金額</t>
    <rPh sb="0" eb="1">
      <t>ネン</t>
    </rPh>
    <rPh sb="1" eb="2">
      <t>ア</t>
    </rPh>
    <rPh sb="4" eb="7">
      <t>コウフキン</t>
    </rPh>
    <rPh sb="7" eb="8">
      <t>ガク</t>
    </rPh>
    <phoneticPr fontId="4"/>
  </si>
  <si>
    <t>地域振興立法８法の適用</t>
    <rPh sb="0" eb="2">
      <t>チイキ</t>
    </rPh>
    <rPh sb="2" eb="4">
      <t>シンコウ</t>
    </rPh>
    <rPh sb="4" eb="6">
      <t>リッポウ</t>
    </rPh>
    <rPh sb="7" eb="8">
      <t>ホウ</t>
    </rPh>
    <rPh sb="9" eb="11">
      <t>テキヨウ</t>
    </rPh>
    <phoneticPr fontId="4"/>
  </si>
  <si>
    <t>農業地域類型</t>
    <rPh sb="0" eb="2">
      <t>ノウギョウ</t>
    </rPh>
    <rPh sb="2" eb="4">
      <t>チイキ</t>
    </rPh>
    <rPh sb="4" eb="6">
      <t>ルイケイ</t>
    </rPh>
    <phoneticPr fontId="4"/>
  </si>
  <si>
    <t>集落数</t>
    <rPh sb="0" eb="3">
      <t>シュウラクスウ</t>
    </rPh>
    <phoneticPr fontId="4"/>
  </si>
  <si>
    <t>〇</t>
    <phoneticPr fontId="4"/>
  </si>
  <si>
    <t>特定農山村</t>
    <rPh sb="0" eb="2">
      <t>トクテイ</t>
    </rPh>
    <rPh sb="2" eb="5">
      <t>ノウサンソン</t>
    </rPh>
    <phoneticPr fontId="4"/>
  </si>
  <si>
    <t>振興山村</t>
    <rPh sb="0" eb="2">
      <t>シンコウ</t>
    </rPh>
    <rPh sb="2" eb="4">
      <t>サンソン</t>
    </rPh>
    <phoneticPr fontId="4"/>
  </si>
  <si>
    <t>過疎</t>
    <rPh sb="0" eb="2">
      <t>カソ</t>
    </rPh>
    <phoneticPr fontId="4"/>
  </si>
  <si>
    <t>半島</t>
    <rPh sb="0" eb="2">
      <t>ハントウ</t>
    </rPh>
    <phoneticPr fontId="4"/>
  </si>
  <si>
    <t>離島</t>
    <rPh sb="0" eb="2">
      <t>リトウ</t>
    </rPh>
    <phoneticPr fontId="4"/>
  </si>
  <si>
    <t>沖縄</t>
    <rPh sb="0" eb="2">
      <t>オキナワ</t>
    </rPh>
    <phoneticPr fontId="4"/>
  </si>
  <si>
    <t>⇒</t>
    <phoneticPr fontId="4"/>
  </si>
  <si>
    <t>地目を田から畑に変更する面積</t>
    <phoneticPr fontId="4"/>
  </si>
  <si>
    <t>計画</t>
    <rPh sb="0" eb="2">
      <t>ケイカク</t>
    </rPh>
    <phoneticPr fontId="4"/>
  </si>
  <si>
    <t>内容</t>
    <rPh sb="0" eb="2">
      <t>ナイヨウ</t>
    </rPh>
    <phoneticPr fontId="4"/>
  </si>
  <si>
    <t/>
  </si>
  <si>
    <t>実施予定年度</t>
    <rPh sb="0" eb="2">
      <t>ジッシ</t>
    </rPh>
    <rPh sb="2" eb="4">
      <t>ヨテイ</t>
    </rPh>
    <rPh sb="4" eb="6">
      <t>ネンド</t>
    </rPh>
    <phoneticPr fontId="4"/>
  </si>
  <si>
    <t>（km,箇所）</t>
    <rPh sb="4" eb="6">
      <t>カショ</t>
    </rPh>
    <phoneticPr fontId="4"/>
  </si>
  <si>
    <t>施設区分</t>
    <rPh sb="0" eb="2">
      <t>シセツ</t>
    </rPh>
    <rPh sb="2" eb="4">
      <t>クブン</t>
    </rPh>
    <phoneticPr fontId="4"/>
  </si>
  <si>
    <t>多面的機能支払交付金に係る実施状況報告書</t>
  </si>
  <si>
    <t>○</t>
  </si>
  <si>
    <t>備　考</t>
    <rPh sb="0" eb="1">
      <t>ソナエ</t>
    </rPh>
    <rPh sb="2" eb="3">
      <t>コウ</t>
    </rPh>
    <phoneticPr fontId="4"/>
  </si>
  <si>
    <t>実施</t>
    <rPh sb="0" eb="2">
      <t>ジッシ</t>
    </rPh>
    <phoneticPr fontId="4"/>
  </si>
  <si>
    <t>農地維持支払交付金の交付を受けずに活動を実施した場合も記入してください。</t>
    <rPh sb="17" eb="19">
      <t>カツドウ</t>
    </rPh>
    <phoneticPr fontId="4"/>
  </si>
  <si>
    <t>施設の軽微な補修</t>
    <rPh sb="0" eb="2">
      <t>シセツ</t>
    </rPh>
    <rPh sb="3" eb="5">
      <t>ケイビ</t>
    </rPh>
    <rPh sb="6" eb="8">
      <t>ホシュウ</t>
    </rPh>
    <phoneticPr fontId="4"/>
  </si>
  <si>
    <t>地域資源の基礎的な保全活動</t>
    <rPh sb="0" eb="2">
      <t>チイキ</t>
    </rPh>
    <rPh sb="2" eb="4">
      <t>シゲン</t>
    </rPh>
    <rPh sb="5" eb="8">
      <t>キソテキ</t>
    </rPh>
    <rPh sb="9" eb="11">
      <t>ホゼン</t>
    </rPh>
    <rPh sb="11" eb="13">
      <t>カツドウ</t>
    </rPh>
    <phoneticPr fontId="4"/>
  </si>
  <si>
    <t>実績</t>
    <rPh sb="0" eb="2">
      <t>ジッセキ</t>
    </rPh>
    <phoneticPr fontId="4"/>
  </si>
  <si>
    <t>農地中間管理機構の借り受け</t>
    <rPh sb="0" eb="2">
      <t>ノウチ</t>
    </rPh>
    <rPh sb="2" eb="4">
      <t>チュウカン</t>
    </rPh>
    <rPh sb="4" eb="6">
      <t>カンリ</t>
    </rPh>
    <rPh sb="6" eb="8">
      <t>キコウ</t>
    </rPh>
    <rPh sb="9" eb="10">
      <t>カ</t>
    </rPh>
    <rPh sb="11" eb="12">
      <t>ウ</t>
    </rPh>
    <phoneticPr fontId="4"/>
  </si>
  <si>
    <t>開催日</t>
    <rPh sb="0" eb="3">
      <t>カイサイビ</t>
    </rPh>
    <phoneticPr fontId="4"/>
  </si>
  <si>
    <t>１． 総会又は運営委員会の実施時期</t>
    <rPh sb="3" eb="5">
      <t>ソウカイ</t>
    </rPh>
    <rPh sb="5" eb="6">
      <t>マタ</t>
    </rPh>
    <rPh sb="7" eb="9">
      <t>ウンエイ</t>
    </rPh>
    <rPh sb="9" eb="12">
      <t>イインカイ</t>
    </rPh>
    <rPh sb="13" eb="15">
      <t>ジッシ</t>
    </rPh>
    <rPh sb="15" eb="17">
      <t>ジキ</t>
    </rPh>
    <phoneticPr fontId="4"/>
  </si>
  <si>
    <t>下記にあてはまる場合は○を記入してください。</t>
    <rPh sb="0" eb="2">
      <t>カキ</t>
    </rPh>
    <rPh sb="8" eb="10">
      <t>バアイ</t>
    </rPh>
    <rPh sb="13" eb="15">
      <t>キニュウ</t>
    </rPh>
    <phoneticPr fontId="4"/>
  </si>
  <si>
    <t>（別添）</t>
    <rPh sb="1" eb="3">
      <t>ベッテン</t>
    </rPh>
    <phoneticPr fontId="4"/>
  </si>
  <si>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4"/>
  </si>
  <si>
    <t>１　事業計画</t>
  </si>
  <si>
    <t>２　農業の有する多面的機能の発揮の促進に関する活動計画書</t>
  </si>
  <si>
    <t>３　その他</t>
  </si>
  <si>
    <t>記</t>
    <phoneticPr fontId="4"/>
  </si>
  <si>
    <t>　このことについて、農業の有する多面的機能の発揮の促進に関する法律（平成26年法律第78号）第７条第１項の規定に基づき、下記関係書類を添えて認定を申請する。</t>
    <phoneticPr fontId="15"/>
  </si>
  <si>
    <t>多面的機能発揮促進事業に関する計画</t>
    <rPh sb="9" eb="11">
      <t>ジギョウ</t>
    </rPh>
    <phoneticPr fontId="19"/>
  </si>
  <si>
    <t>１ 多面的機能発揮促進事業の目標</t>
    <phoneticPr fontId="19"/>
  </si>
  <si>
    <t>１．現況</t>
    <rPh sb="2" eb="4">
      <t>ゲンキョウ</t>
    </rPh>
    <phoneticPr fontId="19"/>
  </si>
  <si>
    <t>２．目標</t>
    <rPh sb="2" eb="4">
      <t>モクヒョウ</t>
    </rPh>
    <phoneticPr fontId="19"/>
  </si>
  <si>
    <t>２ 多面的機能発揮促進事業の内容</t>
    <phoneticPr fontId="19"/>
  </si>
  <si>
    <t>　　① 種類（実施するものに○を付すこと。）</t>
    <phoneticPr fontId="19"/>
  </si>
  <si>
    <t>　　② 実施区域</t>
    <phoneticPr fontId="19"/>
  </si>
  <si>
    <t>３ 多面的機能発揮促進事業の実施期間</t>
  </si>
  <si>
    <t>４ 農業者団体等の構成員に係る事項</t>
  </si>
  <si>
    <t>備考</t>
    <rPh sb="0" eb="2">
      <t>ビコウ</t>
    </rPh>
    <phoneticPr fontId="4"/>
  </si>
  <si>
    <t>農業者</t>
    <rPh sb="0" eb="3">
      <t>ノウギョウシャ</t>
    </rPh>
    <phoneticPr fontId="4"/>
  </si>
  <si>
    <t>工事に関する確認書</t>
  </si>
  <si>
    <t>記</t>
  </si>
  <si>
    <t>（活動の対象となる施設及び内容）</t>
  </si>
  <si>
    <t>（工事の施行に関する条件）</t>
  </si>
  <si>
    <t>（その他）</t>
  </si>
  <si>
    <t>○○土地改良区</t>
  </si>
  <si>
    <t>住　所　</t>
    <phoneticPr fontId="15"/>
  </si>
  <si>
    <t>日付</t>
    <phoneticPr fontId="4"/>
  </si>
  <si>
    <t>分類</t>
    <phoneticPr fontId="4"/>
  </si>
  <si>
    <t>活動
実施日</t>
    <phoneticPr fontId="4"/>
  </si>
  <si>
    <t>備考</t>
    <phoneticPr fontId="4"/>
  </si>
  <si>
    <t>合　　計</t>
    <rPh sb="0" eb="1">
      <t>ゴウ</t>
    </rPh>
    <rPh sb="3" eb="4">
      <t>ケイ</t>
    </rPh>
    <phoneticPr fontId="4"/>
  </si>
  <si>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4"/>
  </si>
  <si>
    <t>（円）</t>
    <rPh sb="1" eb="2">
      <t>エン</t>
    </rPh>
    <phoneticPr fontId="4"/>
  </si>
  <si>
    <t>項目</t>
    <rPh sb="0" eb="2">
      <t>コウモク</t>
    </rPh>
    <phoneticPr fontId="4"/>
  </si>
  <si>
    <t>金額</t>
    <rPh sb="0" eb="2">
      <t>キンガク</t>
    </rPh>
    <phoneticPr fontId="4"/>
  </si>
  <si>
    <t>番号</t>
    <rPh sb="0" eb="2">
      <t>バンゴウ</t>
    </rPh>
    <phoneticPr fontId="22"/>
  </si>
  <si>
    <t>日当</t>
    <rPh sb="0" eb="2">
      <t>ニットウ</t>
    </rPh>
    <phoneticPr fontId="22"/>
  </si>
  <si>
    <t>活動参加者に対して支払った日当</t>
    <rPh sb="0" eb="2">
      <t>カツドウ</t>
    </rPh>
    <rPh sb="2" eb="5">
      <t>サンカシャ</t>
    </rPh>
    <rPh sb="6" eb="7">
      <t>タイ</t>
    </rPh>
    <rPh sb="9" eb="11">
      <t>シハラ</t>
    </rPh>
    <rPh sb="13" eb="15">
      <t>ニットウ</t>
    </rPh>
    <phoneticPr fontId="22"/>
  </si>
  <si>
    <t>対象組織名</t>
    <rPh sb="0" eb="2">
      <t>タイショウ</t>
    </rPh>
    <rPh sb="2" eb="5">
      <t>ソシキメイ</t>
    </rPh>
    <phoneticPr fontId="4"/>
  </si>
  <si>
    <t>計</t>
    <rPh sb="0" eb="1">
      <t>ケイ</t>
    </rPh>
    <phoneticPr fontId="4"/>
  </si>
  <si>
    <t>農村文化の伝承を通じた農村コミュニティの強化</t>
    <rPh sb="0" eb="2">
      <t>ノウソン</t>
    </rPh>
    <rPh sb="2" eb="4">
      <t>ブンカ</t>
    </rPh>
    <rPh sb="5" eb="7">
      <t>デンショウ</t>
    </rPh>
    <rPh sb="8" eb="9">
      <t>ツウ</t>
    </rPh>
    <rPh sb="11" eb="13">
      <t>ノウソン</t>
    </rPh>
    <rPh sb="20" eb="22">
      <t>キョウカ</t>
    </rPh>
    <phoneticPr fontId="4"/>
  </si>
  <si>
    <t>農村環境保全活動の幅広い展開</t>
    <rPh sb="0" eb="2">
      <t>ノウソン</t>
    </rPh>
    <rPh sb="2" eb="4">
      <t>カンキョウ</t>
    </rPh>
    <rPh sb="4" eb="6">
      <t>ホゼン</t>
    </rPh>
    <rPh sb="6" eb="8">
      <t>カツドウ</t>
    </rPh>
    <rPh sb="9" eb="11">
      <t>ハバヒロ</t>
    </rPh>
    <rPh sb="12" eb="14">
      <t>テンカイ</t>
    </rPh>
    <phoneticPr fontId="4"/>
  </si>
  <si>
    <t>防災・減災力の強化</t>
    <rPh sb="0" eb="2">
      <t>ボウサイ</t>
    </rPh>
    <rPh sb="3" eb="5">
      <t>ゲンサイ</t>
    </rPh>
    <rPh sb="5" eb="6">
      <t>リョク</t>
    </rPh>
    <rPh sb="7" eb="9">
      <t>キョウカ</t>
    </rPh>
    <phoneticPr fontId="4"/>
  </si>
  <si>
    <t>地域住民による直営施工</t>
    <rPh sb="0" eb="2">
      <t>チイキ</t>
    </rPh>
    <rPh sb="2" eb="4">
      <t>ジュウミン</t>
    </rPh>
    <rPh sb="7" eb="9">
      <t>チョクエイ</t>
    </rPh>
    <rPh sb="9" eb="11">
      <t>セコウ</t>
    </rPh>
    <phoneticPr fontId="4"/>
  </si>
  <si>
    <t>農地周りの共同活動の強化</t>
    <rPh sb="0" eb="2">
      <t>ノウチ</t>
    </rPh>
    <rPh sb="2" eb="3">
      <t>マワ</t>
    </rPh>
    <rPh sb="5" eb="7">
      <t>キョウドウ</t>
    </rPh>
    <rPh sb="7" eb="9">
      <t>カツドウ</t>
    </rPh>
    <rPh sb="10" eb="12">
      <t>キョウカ</t>
    </rPh>
    <phoneticPr fontId="4"/>
  </si>
  <si>
    <t>遊休農地の有効活用</t>
    <rPh sb="0" eb="2">
      <t>ユウキュウ</t>
    </rPh>
    <rPh sb="2" eb="4">
      <t>ノウチ</t>
    </rPh>
    <rPh sb="5" eb="7">
      <t>ユウコウ</t>
    </rPh>
    <rPh sb="7" eb="9">
      <t>カツヨウ</t>
    </rPh>
    <phoneticPr fontId="4"/>
  </si>
  <si>
    <t>水田の貯留機能向上活動</t>
    <rPh sb="0" eb="2">
      <t>スイデン</t>
    </rPh>
    <rPh sb="3" eb="5">
      <t>チョリュウ</t>
    </rPh>
    <rPh sb="5" eb="7">
      <t>キノウ</t>
    </rPh>
    <rPh sb="7" eb="9">
      <t>コウジョウ</t>
    </rPh>
    <rPh sb="9" eb="11">
      <t>カツドウ</t>
    </rPh>
    <phoneticPr fontId="4"/>
  </si>
  <si>
    <t>景観形成のための施設への植栽等</t>
    <rPh sb="0" eb="2">
      <t>ケイカン</t>
    </rPh>
    <rPh sb="2" eb="4">
      <t>ケイセイ</t>
    </rPh>
    <rPh sb="8" eb="10">
      <t>シセツ</t>
    </rPh>
    <rPh sb="12" eb="14">
      <t>ショクサイ</t>
    </rPh>
    <rPh sb="14" eb="15">
      <t>トウ</t>
    </rPh>
    <phoneticPr fontId="4"/>
  </si>
  <si>
    <t>水質モニタリングの実施・記録管理</t>
    <rPh sb="0" eb="2">
      <t>スイシツ</t>
    </rPh>
    <rPh sb="9" eb="11">
      <t>ジッシ</t>
    </rPh>
    <rPh sb="12" eb="14">
      <t>キロク</t>
    </rPh>
    <rPh sb="14" eb="16">
      <t>カンリ</t>
    </rPh>
    <phoneticPr fontId="4"/>
  </si>
  <si>
    <t>外来種の駆除</t>
    <rPh sb="0" eb="3">
      <t>ガイライシュ</t>
    </rPh>
    <rPh sb="4" eb="6">
      <t>クジョ</t>
    </rPh>
    <phoneticPr fontId="4"/>
  </si>
  <si>
    <t>生物の生息状況の把握</t>
    <rPh sb="0" eb="2">
      <t>セイブツ</t>
    </rPh>
    <rPh sb="3" eb="5">
      <t>セイソク</t>
    </rPh>
    <rPh sb="5" eb="7">
      <t>ジョウキョウ</t>
    </rPh>
    <rPh sb="8" eb="10">
      <t>ハアク</t>
    </rPh>
    <phoneticPr fontId="4"/>
  </si>
  <si>
    <t>個人</t>
    <rPh sb="0" eb="2">
      <t>コジン</t>
    </rPh>
    <phoneticPr fontId="4"/>
  </si>
  <si>
    <t>多面的機能の増進を図る活動</t>
    <rPh sb="0" eb="3">
      <t>タメンテキ</t>
    </rPh>
    <rPh sb="3" eb="5">
      <t>キノウ</t>
    </rPh>
    <rPh sb="6" eb="8">
      <t>ゾウシン</t>
    </rPh>
    <rPh sb="9" eb="10">
      <t>ハカ</t>
    </rPh>
    <rPh sb="11" eb="13">
      <t>カツドウ</t>
    </rPh>
    <phoneticPr fontId="4"/>
  </si>
  <si>
    <t>農業者以外</t>
    <rPh sb="0" eb="3">
      <t>ノウギョウシャ</t>
    </rPh>
    <rPh sb="3" eb="5">
      <t>イガイ</t>
    </rPh>
    <phoneticPr fontId="4"/>
  </si>
  <si>
    <t>（様式第１－7号）</t>
    <rPh sb="1" eb="3">
      <t>ヨウシキ</t>
    </rPh>
    <rPh sb="3" eb="4">
      <t>ダイ</t>
    </rPh>
    <rPh sb="7" eb="8">
      <t>ゴウ</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</si>
  <si>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22"/>
  </si>
  <si>
    <t>所在地</t>
    <rPh sb="0" eb="3">
      <t>ショザイチ</t>
    </rPh>
    <phoneticPr fontId="4"/>
  </si>
  <si>
    <t>＜活動の計画＞</t>
    <rPh sb="1" eb="3">
      <t>カツドウ</t>
    </rPh>
    <rPh sb="4" eb="6">
      <t>ケイカク</t>
    </rPh>
    <phoneticPr fontId="4"/>
  </si>
  <si>
    <t>■</t>
    <phoneticPr fontId="4"/>
  </si>
  <si>
    <t>別紙１</t>
    <rPh sb="0" eb="2">
      <t>ベッシ</t>
    </rPh>
    <phoneticPr fontId="4"/>
  </si>
  <si>
    <t>別紙　</t>
    <rPh sb="0" eb="2">
      <t>ベッシ</t>
    </rPh>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</si>
  <si>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</si>
  <si>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</si>
  <si>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交付金の
交付年数</t>
    <rPh sb="0" eb="3">
      <t>コウフキン</t>
    </rPh>
    <rPh sb="5" eb="7">
      <t>コウフ</t>
    </rPh>
    <rPh sb="7" eb="9">
      <t>ネンスウ</t>
    </rPh>
    <phoneticPr fontId="4"/>
  </si>
  <si>
    <t>農地維持支払</t>
  </si>
  <si>
    <t>中山間地域等
直接支払</t>
    <phoneticPr fontId="4"/>
  </si>
  <si>
    <t>環境保全型農業直接支払</t>
    <phoneticPr fontId="4"/>
  </si>
  <si>
    <t>採草放牧地</t>
    <rPh sb="0" eb="2">
      <t>サイソウ</t>
    </rPh>
    <rPh sb="2" eb="5">
      <t>ホウボクチ</t>
    </rPh>
    <phoneticPr fontId="4"/>
  </si>
  <si>
    <t>傾斜</t>
    <rPh sb="0" eb="2">
      <t>ケイシャ</t>
    </rPh>
    <phoneticPr fontId="4"/>
  </si>
  <si>
    <t>取組面積</t>
    <rPh sb="0" eb="2">
      <t>トリクミ</t>
    </rPh>
    <rPh sb="2" eb="4">
      <t>メンセキ</t>
    </rPh>
    <phoneticPr fontId="4"/>
  </si>
  <si>
    <t>農業用施設
（多面支払）</t>
    <rPh sb="0" eb="3">
      <t>ノウギョウヨウ</t>
    </rPh>
    <rPh sb="3" eb="5">
      <t>シセツ</t>
    </rPh>
    <rPh sb="7" eb="9">
      <t>タメン</t>
    </rPh>
    <rPh sb="9" eb="11">
      <t>シハラ</t>
    </rPh>
    <phoneticPr fontId="4"/>
  </si>
  <si>
    <t>別添１「実施区域位置図」のとおり　</t>
    <rPh sb="0" eb="2">
      <t>ベッテン</t>
    </rPh>
    <rPh sb="4" eb="6">
      <t>ジッシ</t>
    </rPh>
    <rPh sb="6" eb="8">
      <t>クイキ</t>
    </rPh>
    <rPh sb="8" eb="10">
      <t>イチ</t>
    </rPh>
    <rPh sb="10" eb="11">
      <t>ズ</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</si>
  <si>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</si>
  <si>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</si>
  <si>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</si>
  <si>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2号事業（中山間直払）</t>
  </si>
  <si>
    <t>３号事業（環境直払）</t>
    <rPh sb="5" eb="7">
      <t>カンキョウ</t>
    </rPh>
    <rPh sb="7" eb="9">
      <t>チョクバライ</t>
    </rPh>
    <phoneticPr fontId="4"/>
  </si>
  <si>
    <t>□</t>
    <phoneticPr fontId="4"/>
  </si>
  <si>
    <t>組織名</t>
    <phoneticPr fontId="4"/>
  </si>
  <si>
    <t>代表者氏名</t>
    <phoneticPr fontId="4"/>
  </si>
  <si>
    <t>（別紙1）</t>
    <rPh sb="1" eb="3">
      <t>ベッシ</t>
    </rPh>
    <phoneticPr fontId="4"/>
  </si>
  <si>
    <t>（１）農地維持支払</t>
    <rPh sb="3" eb="5">
      <t>ノウチ</t>
    </rPh>
    <rPh sb="5" eb="7">
      <t>イジ</t>
    </rPh>
    <rPh sb="7" eb="9">
      <t>シハライ</t>
    </rPh>
    <phoneticPr fontId="4"/>
  </si>
  <si>
    <t>■</t>
  </si>
  <si>
    <t>１号事業（多面的機能支払交付金）</t>
    <phoneticPr fontId="4"/>
  </si>
  <si>
    <t>２号事業（中山間地域等直接支払交付金）</t>
    <phoneticPr fontId="4"/>
  </si>
  <si>
    <t>３号事業（環境保全型農業直接支払交付金）</t>
    <phoneticPr fontId="4"/>
  </si>
  <si>
    <t>□</t>
  </si>
  <si>
    <t>都道府県の同意書の写し（都道府県営土地改良施設の管理）</t>
    <phoneticPr fontId="4"/>
  </si>
  <si>
    <t>生態系保全</t>
  </si>
  <si>
    <t>水路</t>
    <rPh sb="0" eb="2">
      <t>スイロ</t>
    </rPh>
    <phoneticPr fontId="3"/>
  </si>
  <si>
    <t>農道</t>
    <rPh sb="0" eb="2">
      <t>ノウドウ</t>
    </rPh>
    <phoneticPr fontId="3"/>
  </si>
  <si>
    <t>ため池</t>
    <rPh sb="2" eb="3">
      <t>イケ</t>
    </rPh>
    <phoneticPr fontId="3"/>
  </si>
  <si>
    <t>収入</t>
    <rPh sb="0" eb="2">
      <t>シュウニュウ</t>
    </rPh>
    <phoneticPr fontId="4"/>
  </si>
  <si>
    <t>支出</t>
    <rPh sb="0" eb="2">
      <t>シシュツ</t>
    </rPh>
    <phoneticPr fontId="4"/>
  </si>
  <si>
    <t>合　　計</t>
    <rPh sb="0" eb="1">
      <t>ゴウ</t>
    </rPh>
    <rPh sb="3" eb="4">
      <t>ケイ</t>
    </rPh>
    <phoneticPr fontId="4"/>
  </si>
  <si>
    <t xml:space="preserve">【集計】 </t>
    <rPh sb="1" eb="3">
      <t>シュウケイ</t>
    </rPh>
    <phoneticPr fontId="4"/>
  </si>
  <si>
    <t>区分</t>
    <rPh sb="0" eb="2">
      <t>クブン</t>
    </rPh>
    <phoneticPr fontId="4"/>
  </si>
  <si>
    <t>都道府県、市町村が特に認める活動</t>
    <rPh sb="0" eb="4">
      <t>トドウフケン</t>
    </rPh>
    <rPh sb="5" eb="8">
      <t>シチョウソン</t>
    </rPh>
    <rPh sb="9" eb="10">
      <t>トク</t>
    </rPh>
    <rPh sb="11" eb="12">
      <t>ミト</t>
    </rPh>
    <rPh sb="14" eb="16">
      <t>カツドウ</t>
    </rPh>
    <phoneticPr fontId="4"/>
  </si>
  <si>
    <t>１．</t>
    <phoneticPr fontId="4"/>
  </si>
  <si>
    <t>２．</t>
    <phoneticPr fontId="4"/>
  </si>
  <si>
    <t>３．</t>
    <phoneticPr fontId="4"/>
  </si>
  <si>
    <t>【農地維持活動】</t>
    <rPh sb="1" eb="3">
      <t>ノウチ</t>
    </rPh>
    <rPh sb="3" eb="5">
      <t>イジ</t>
    </rPh>
    <rPh sb="5" eb="7">
      <t>カツドウ</t>
    </rPh>
    <phoneticPr fontId="15"/>
  </si>
  <si>
    <t>1．地域資源の基礎的な保全活動</t>
    <phoneticPr fontId="15"/>
  </si>
  <si>
    <t>活動項目</t>
  </si>
  <si>
    <t>取組</t>
    <rPh sb="0" eb="2">
      <t>トリクミ</t>
    </rPh>
    <phoneticPr fontId="15"/>
  </si>
  <si>
    <t>点検</t>
  </si>
  <si>
    <t>点検</t>
    <rPh sb="0" eb="2">
      <t>テンケン</t>
    </rPh>
    <phoneticPr fontId="15"/>
  </si>
  <si>
    <t>計画策定</t>
    <rPh sb="0" eb="2">
      <t>ケイカク</t>
    </rPh>
    <rPh sb="2" eb="4">
      <t>サクテイ</t>
    </rPh>
    <phoneticPr fontId="15"/>
  </si>
  <si>
    <t>年度活動計画の策定</t>
    <rPh sb="0" eb="2">
      <t>ネンド</t>
    </rPh>
    <rPh sb="2" eb="4">
      <t>カツドウ</t>
    </rPh>
    <rPh sb="4" eb="6">
      <t>ケイカク</t>
    </rPh>
    <rPh sb="7" eb="9">
      <t>サクテイ</t>
    </rPh>
    <phoneticPr fontId="15"/>
  </si>
  <si>
    <t>研修</t>
    <rPh sb="0" eb="2">
      <t>ケンシュウ</t>
    </rPh>
    <phoneticPr fontId="15"/>
  </si>
  <si>
    <t>事務・組織運営等に関する研修</t>
    <rPh sb="0" eb="2">
      <t>ジム</t>
    </rPh>
    <rPh sb="3" eb="5">
      <t>ソシキ</t>
    </rPh>
    <rPh sb="5" eb="7">
      <t>ウンエイ</t>
    </rPh>
    <rPh sb="7" eb="8">
      <t>トウ</t>
    </rPh>
    <rPh sb="9" eb="10">
      <t>カン</t>
    </rPh>
    <rPh sb="12" eb="14">
      <t>ケンシュウ</t>
    </rPh>
    <phoneticPr fontId="15"/>
  </si>
  <si>
    <t>実践活動</t>
    <rPh sb="0" eb="2">
      <t>ジッセン</t>
    </rPh>
    <rPh sb="2" eb="4">
      <t>カツドウ</t>
    </rPh>
    <phoneticPr fontId="15"/>
  </si>
  <si>
    <t>農用地</t>
    <rPh sb="1" eb="3">
      <t>ヨウチ</t>
    </rPh>
    <phoneticPr fontId="15"/>
  </si>
  <si>
    <t>水路</t>
    <phoneticPr fontId="15"/>
  </si>
  <si>
    <t>農道</t>
    <rPh sb="1" eb="2">
      <t>ミチ</t>
    </rPh>
    <phoneticPr fontId="15"/>
  </si>
  <si>
    <t>ため池</t>
    <rPh sb="2" eb="3">
      <t>イケ</t>
    </rPh>
    <phoneticPr fontId="15"/>
  </si>
  <si>
    <t>共通</t>
    <rPh sb="0" eb="2">
      <t>キョウツウ</t>
    </rPh>
    <phoneticPr fontId="15"/>
  </si>
  <si>
    <t>異常気象時の対応</t>
    <rPh sb="0" eb="2">
      <t>イジョウ</t>
    </rPh>
    <rPh sb="2" eb="5">
      <t>キショウジ</t>
    </rPh>
    <rPh sb="6" eb="8">
      <t>タイオウ</t>
    </rPh>
    <phoneticPr fontId="15"/>
  </si>
  <si>
    <t>２．地域資源の適切な保全管理のための推進活動</t>
    <phoneticPr fontId="15"/>
  </si>
  <si>
    <t>取組</t>
  </si>
  <si>
    <t>地域資源の適切な保全管理のための推進活動</t>
    <phoneticPr fontId="15"/>
  </si>
  <si>
    <t>【資源向上活動（地域資源の質的向上を図る共同活動）】</t>
    <phoneticPr fontId="15"/>
  </si>
  <si>
    <t>１．施設の軽微な補修</t>
    <phoneticPr fontId="15"/>
  </si>
  <si>
    <t>機能診断</t>
  </si>
  <si>
    <t>農用地の機能診断</t>
    <rPh sb="4" eb="6">
      <t>キノウ</t>
    </rPh>
    <rPh sb="6" eb="8">
      <t>シンダン</t>
    </rPh>
    <phoneticPr fontId="15"/>
  </si>
  <si>
    <t>水路の機能診断</t>
    <rPh sb="3" eb="5">
      <t>キノウ</t>
    </rPh>
    <rPh sb="5" eb="7">
      <t>シンダン</t>
    </rPh>
    <phoneticPr fontId="15"/>
  </si>
  <si>
    <t>農道の機能診断</t>
    <rPh sb="3" eb="5">
      <t>キノウ</t>
    </rPh>
    <rPh sb="5" eb="7">
      <t>シンダン</t>
    </rPh>
    <phoneticPr fontId="15"/>
  </si>
  <si>
    <t>ため池の機能診断</t>
    <rPh sb="4" eb="6">
      <t>キノウ</t>
    </rPh>
    <rPh sb="6" eb="8">
      <t>シンダン</t>
    </rPh>
    <phoneticPr fontId="15"/>
  </si>
  <si>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15"/>
  </si>
  <si>
    <t>農用地</t>
    <rPh sb="0" eb="3">
      <t>ノウヨウチ</t>
    </rPh>
    <phoneticPr fontId="15"/>
  </si>
  <si>
    <t>農用地の軽微な補修等</t>
    <rPh sb="0" eb="3">
      <t>ノウヨウチ</t>
    </rPh>
    <rPh sb="4" eb="6">
      <t>ケイビ</t>
    </rPh>
    <rPh sb="7" eb="9">
      <t>ホシュウ</t>
    </rPh>
    <rPh sb="9" eb="10">
      <t>トウ</t>
    </rPh>
    <phoneticPr fontId="15"/>
  </si>
  <si>
    <t>水路</t>
    <rPh sb="0" eb="2">
      <t>スイロ</t>
    </rPh>
    <phoneticPr fontId="15"/>
  </si>
  <si>
    <t>水路の軽微な補修等</t>
    <rPh sb="0" eb="2">
      <t>スイロ</t>
    </rPh>
    <rPh sb="3" eb="5">
      <t>ケイビ</t>
    </rPh>
    <rPh sb="6" eb="8">
      <t>ホシュウ</t>
    </rPh>
    <rPh sb="8" eb="9">
      <t>トウ</t>
    </rPh>
    <phoneticPr fontId="15"/>
  </si>
  <si>
    <t>農道</t>
    <rPh sb="0" eb="2">
      <t>ノウドウ</t>
    </rPh>
    <phoneticPr fontId="15"/>
  </si>
  <si>
    <t>農道の軽微な補修等</t>
    <rPh sb="3" eb="5">
      <t>ケイビ</t>
    </rPh>
    <rPh sb="6" eb="8">
      <t>ホシュウ</t>
    </rPh>
    <rPh sb="8" eb="9">
      <t>トウ</t>
    </rPh>
    <phoneticPr fontId="15"/>
  </si>
  <si>
    <t>ため池の軽微な補修等</t>
    <rPh sb="2" eb="3">
      <t>イケ</t>
    </rPh>
    <rPh sb="4" eb="6">
      <t>ケイビ</t>
    </rPh>
    <rPh sb="7" eb="9">
      <t>ホシュウ</t>
    </rPh>
    <rPh sb="9" eb="10">
      <t>トウ</t>
    </rPh>
    <phoneticPr fontId="15"/>
  </si>
  <si>
    <t>２．農村環境保全活動</t>
    <phoneticPr fontId="15"/>
  </si>
  <si>
    <t>テーマ</t>
  </si>
  <si>
    <t>水質保全</t>
  </si>
  <si>
    <t>景観形成・生活環境保全</t>
    <phoneticPr fontId="15"/>
  </si>
  <si>
    <t>水田貯留機能増進・地下水かん養</t>
    <phoneticPr fontId="15"/>
  </si>
  <si>
    <t>資源循環</t>
  </si>
  <si>
    <t>水質保全</t>
    <rPh sb="0" eb="2">
      <t>スイシツ</t>
    </rPh>
    <rPh sb="2" eb="4">
      <t>ホゼン</t>
    </rPh>
    <phoneticPr fontId="15"/>
  </si>
  <si>
    <t>景観形成・生活環境保全</t>
    <phoneticPr fontId="15"/>
  </si>
  <si>
    <t>啓発・普及</t>
    <rPh sb="0" eb="2">
      <t>ケイハツ</t>
    </rPh>
    <rPh sb="3" eb="5">
      <t>フキュウ</t>
    </rPh>
    <phoneticPr fontId="15"/>
  </si>
  <si>
    <t>３．多面的機能の増進を図る活動</t>
    <phoneticPr fontId="15"/>
  </si>
  <si>
    <t>多面的機能の増進を図る活動</t>
  </si>
  <si>
    <t>【資源向上活動（施設の長寿命化のための活動）】</t>
    <rPh sb="8" eb="10">
      <t>シセツ</t>
    </rPh>
    <rPh sb="11" eb="15">
      <t>チョウジュミョウカ</t>
    </rPh>
    <phoneticPr fontId="15"/>
  </si>
  <si>
    <t>活動項目</t>
    <rPh sb="0" eb="2">
      <t>カツドウ</t>
    </rPh>
    <rPh sb="2" eb="4">
      <t>コウモク</t>
    </rPh>
    <phoneticPr fontId="15"/>
  </si>
  <si>
    <t>-</t>
    <phoneticPr fontId="15"/>
  </si>
  <si>
    <t>事務処理</t>
    <rPh sb="0" eb="2">
      <t>ジム</t>
    </rPh>
    <rPh sb="2" eb="4">
      <t>ショリ</t>
    </rPh>
    <phoneticPr fontId="15"/>
  </si>
  <si>
    <t>会議</t>
    <rPh sb="0" eb="2">
      <t>カイギ</t>
    </rPh>
    <phoneticPr fontId="15"/>
  </si>
  <si>
    <t>農地維持</t>
    <rPh sb="0" eb="2">
      <t>ノウチ</t>
    </rPh>
    <rPh sb="2" eb="4">
      <t>イジ</t>
    </rPh>
    <phoneticPr fontId="15"/>
  </si>
  <si>
    <t>推進活動</t>
    <rPh sb="0" eb="2">
      <t>スイシン</t>
    </rPh>
    <rPh sb="2" eb="4">
      <t>カツドウ</t>
    </rPh>
    <phoneticPr fontId="15"/>
  </si>
  <si>
    <t>機能診断</t>
    <rPh sb="0" eb="2">
      <t>キノウ</t>
    </rPh>
    <rPh sb="2" eb="4">
      <t>シンダン</t>
    </rPh>
    <phoneticPr fontId="15"/>
  </si>
  <si>
    <t>生態系保全</t>
    <rPh sb="0" eb="3">
      <t>セイタイケイ</t>
    </rPh>
    <rPh sb="3" eb="5">
      <t>ホゼン</t>
    </rPh>
    <phoneticPr fontId="15"/>
  </si>
  <si>
    <t>景観形成・生活環境保全</t>
    <rPh sb="0" eb="2">
      <t>ケイカン</t>
    </rPh>
    <rPh sb="2" eb="4">
      <t>ケイセイ</t>
    </rPh>
    <rPh sb="5" eb="7">
      <t>セイカツ</t>
    </rPh>
    <rPh sb="7" eb="9">
      <t>カンキョウ</t>
    </rPh>
    <rPh sb="9" eb="11">
      <t>ホゼン</t>
    </rPh>
    <phoneticPr fontId="15"/>
  </si>
  <si>
    <t>資源循環</t>
    <rPh sb="0" eb="2">
      <t>シゲン</t>
    </rPh>
    <rPh sb="2" eb="4">
      <t>ジュンカン</t>
    </rPh>
    <phoneticPr fontId="15"/>
  </si>
  <si>
    <t>その他</t>
    <rPh sb="2" eb="3">
      <t>タ</t>
    </rPh>
    <phoneticPr fontId="15"/>
  </si>
  <si>
    <t>畑からの土砂流出対策</t>
    <rPh sb="0" eb="1">
      <t>ハタケ</t>
    </rPh>
    <rPh sb="4" eb="6">
      <t>ドシャ</t>
    </rPh>
    <rPh sb="6" eb="8">
      <t>リュウシュツ</t>
    </rPh>
    <rPh sb="8" eb="10">
      <t>タイサク</t>
    </rPh>
    <phoneticPr fontId="15"/>
  </si>
  <si>
    <t>啓発・普及活動</t>
    <rPh sb="0" eb="2">
      <t>ケイハツ</t>
    </rPh>
    <rPh sb="3" eb="5">
      <t>フキュウ</t>
    </rPh>
    <rPh sb="5" eb="7">
      <t>カツドウ</t>
    </rPh>
    <phoneticPr fontId="15"/>
  </si>
  <si>
    <t>増進活動</t>
    <rPh sb="0" eb="2">
      <t>ゾウシン</t>
    </rPh>
    <rPh sb="2" eb="4">
      <t>カツドウ</t>
    </rPh>
    <phoneticPr fontId="15"/>
  </si>
  <si>
    <t>都道府県、市町村が特に認める活動</t>
    <rPh sb="0" eb="4">
      <t>トドウフケン</t>
    </rPh>
    <rPh sb="5" eb="8">
      <t>シチョウソン</t>
    </rPh>
    <rPh sb="9" eb="10">
      <t>トク</t>
    </rPh>
    <rPh sb="11" eb="12">
      <t>ミト</t>
    </rPh>
    <rPh sb="14" eb="16">
      <t>カツドウ</t>
    </rPh>
    <phoneticPr fontId="15"/>
  </si>
  <si>
    <t>長寿命化</t>
    <rPh sb="0" eb="4">
      <t>チョウジュミョウカ</t>
    </rPh>
    <phoneticPr fontId="15"/>
  </si>
  <si>
    <t>Ⅱ． １号事業（多面的機能支払）</t>
    <phoneticPr fontId="4"/>
  </si>
  <si>
    <t>　（１）農地維持支払</t>
    <phoneticPr fontId="4"/>
  </si>
  <si>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4"/>
  </si>
  <si>
    <t>３．活動の計画</t>
    <rPh sb="2" eb="4">
      <t>カツドウ</t>
    </rPh>
    <rPh sb="5" eb="7">
      <t>ケイカク</t>
    </rPh>
    <phoneticPr fontId="4"/>
  </si>
  <si>
    <r>
      <t>１号事業</t>
    </r>
    <r>
      <rPr>
        <sz val="12"/>
        <color indexed="8"/>
        <rFont val="ＭＳ 明朝"/>
        <family val="1"/>
        <charset val="128"/>
      </rPr>
      <t>（多面的機能支払交付金）</t>
    </r>
    <phoneticPr fontId="19"/>
  </si>
  <si>
    <r>
      <t>２号事業</t>
    </r>
    <r>
      <rPr>
        <sz val="12"/>
        <color indexed="8"/>
        <rFont val="ＭＳ 明朝"/>
        <family val="1"/>
        <charset val="128"/>
      </rPr>
      <t>（中山間地域等直接支払交付金）</t>
    </r>
    <phoneticPr fontId="19"/>
  </si>
  <si>
    <r>
      <t>３号事業</t>
    </r>
    <r>
      <rPr>
        <sz val="12"/>
        <color indexed="8"/>
        <rFont val="ＭＳ 明朝"/>
        <family val="1"/>
        <charset val="128"/>
      </rPr>
      <t>（環境保全型農業直接支払交付金）</t>
    </r>
    <phoneticPr fontId="19"/>
  </si>
  <si>
    <r>
      <t>４号事業</t>
    </r>
    <r>
      <rPr>
        <sz val="12"/>
        <color indexed="8"/>
        <rFont val="ＭＳ 明朝"/>
        <family val="1"/>
        <charset val="128"/>
      </rPr>
      <t>（その他農業の有する多面的機能の発揮の促進に資する事業）</t>
    </r>
    <phoneticPr fontId="19"/>
  </si>
  <si>
    <t>中山間
直払</t>
    <rPh sb="0" eb="3">
      <t>チュウサンカン</t>
    </rPh>
    <rPh sb="4" eb="6">
      <t>チョクバライ</t>
    </rPh>
    <phoneticPr fontId="4"/>
  </si>
  <si>
    <t>多面
支払</t>
    <rPh sb="0" eb="2">
      <t>タメン</t>
    </rPh>
    <rPh sb="3" eb="5">
      <t>シハライ</t>
    </rPh>
    <rPh sb="4" eb="5">
      <t>バライ</t>
    </rPh>
    <phoneticPr fontId="4"/>
  </si>
  <si>
    <r>
      <rPr>
        <sz val="11"/>
        <color indexed="12"/>
        <rFont val="ＭＳ 明朝"/>
        <family val="1"/>
        <charset val="128"/>
      </rPr>
      <t>理事長　　　○○○○</t>
    </r>
    <r>
      <rPr>
        <sz val="11"/>
        <rFont val="ＭＳ 明朝"/>
        <family val="1"/>
        <charset val="128"/>
      </rPr>
      <t>　　　　 印</t>
    </r>
    <phoneticPr fontId="15"/>
  </si>
  <si>
    <t>２．組織の広域化・体制強化の計画</t>
    <rPh sb="2" eb="4">
      <t>ソシキ</t>
    </rPh>
    <rPh sb="5" eb="8">
      <t>コウイキカ</t>
    </rPh>
    <rPh sb="9" eb="11">
      <t>タイセイ</t>
    </rPh>
    <rPh sb="11" eb="13">
      <t>キョウカ</t>
    </rPh>
    <rPh sb="14" eb="16">
      <t>ケイカク</t>
    </rPh>
    <phoneticPr fontId="4"/>
  </si>
  <si>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4"/>
  </si>
  <si>
    <t>その他支出</t>
    <rPh sb="2" eb="3">
      <t>タ</t>
    </rPh>
    <rPh sb="3" eb="5">
      <t>シシュツ</t>
    </rPh>
    <phoneticPr fontId="4"/>
  </si>
  <si>
    <t>総参加
人数</t>
    <rPh sb="0" eb="1">
      <t>ソウ</t>
    </rPh>
    <rPh sb="1" eb="3">
      <t>サンカ</t>
    </rPh>
    <rPh sb="4" eb="6">
      <t>ニンズウ</t>
    </rPh>
    <phoneticPr fontId="4"/>
  </si>
  <si>
    <t>農業者
以外</t>
    <rPh sb="0" eb="3">
      <t>ノウギョウシャ</t>
    </rPh>
    <rPh sb="4" eb="6">
      <t>イガイ</t>
    </rPh>
    <phoneticPr fontId="4"/>
  </si>
  <si>
    <t>活動参加人数</t>
    <rPh sb="0" eb="2">
      <t>カツドウ</t>
    </rPh>
    <rPh sb="2" eb="4">
      <t>サンカ</t>
    </rPh>
    <rPh sb="4" eb="6">
      <t>ニンズウ</t>
    </rPh>
    <phoneticPr fontId="4"/>
  </si>
  <si>
    <t>活動実施日時</t>
    <rPh sb="0" eb="2">
      <t>カツドウ</t>
    </rPh>
    <rPh sb="2" eb="4">
      <t>ジッシ</t>
    </rPh>
    <rPh sb="4" eb="6">
      <t>ニチジ</t>
    </rPh>
    <phoneticPr fontId="4"/>
  </si>
  <si>
    <t>（様式第１－６号）</t>
    <rPh sb="1" eb="3">
      <t>ヨウシキ</t>
    </rPh>
    <rPh sb="3" eb="4">
      <t>ダイ</t>
    </rPh>
    <rPh sb="7" eb="8">
      <t>ゴウ</t>
    </rPh>
    <phoneticPr fontId="4"/>
  </si>
  <si>
    <t>水田貯留・地下水かん養</t>
    <rPh sb="0" eb="2">
      <t>スイデン</t>
    </rPh>
    <rPh sb="2" eb="4">
      <t>チョリュウ</t>
    </rPh>
    <rPh sb="5" eb="8">
      <t>チカスイ</t>
    </rPh>
    <rPh sb="10" eb="11">
      <t>ヨウ</t>
    </rPh>
    <phoneticPr fontId="15"/>
  </si>
  <si>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9"/>
  </si>
  <si>
    <t>地域資源の適切な保全管理のための推進活動について、１）～４）を記入してください。</t>
    <rPh sb="31" eb="33">
      <t>キニュウ</t>
    </rPh>
    <phoneticPr fontId="4"/>
  </si>
  <si>
    <t>（ふりがな）</t>
    <phoneticPr fontId="4"/>
  </si>
  <si>
    <t xml:space="preserve"> Ⅱ． １号事業（多面的機能支払）</t>
    <phoneticPr fontId="4"/>
  </si>
  <si>
    <t>環境
直払※２</t>
    <rPh sb="0" eb="2">
      <t>カンキョウ</t>
    </rPh>
    <rPh sb="3" eb="5">
      <t>チョクバライ</t>
    </rPh>
    <phoneticPr fontId="4"/>
  </si>
  <si>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4"/>
  </si>
  <si>
    <t>※　多面支払の活動計画書及び中山間直払の集落協定に位置づけられている施設等については、多面支払の
　　活動組織により活動を実施し、また、多面支払の交付金を充てることとする。</t>
    <phoneticPr fontId="4"/>
  </si>
  <si>
    <t>前年度持越</t>
    <rPh sb="0" eb="3">
      <t>ゼンネンド</t>
    </rPh>
    <rPh sb="3" eb="5">
      <t>モチコシ</t>
    </rPh>
    <phoneticPr fontId="4"/>
  </si>
  <si>
    <t>交付金</t>
    <rPh sb="0" eb="3">
      <t>コウフキン</t>
    </rPh>
    <phoneticPr fontId="4"/>
  </si>
  <si>
    <t>利子等</t>
    <rPh sb="0" eb="2">
      <t>リシ</t>
    </rPh>
    <rPh sb="2" eb="3">
      <t>トウ</t>
    </rPh>
    <phoneticPr fontId="4"/>
  </si>
  <si>
    <t>前年度からの持越金</t>
    <rPh sb="0" eb="3">
      <t>ゼンネンド</t>
    </rPh>
    <rPh sb="6" eb="8">
      <t>モチコシ</t>
    </rPh>
    <rPh sb="8" eb="9">
      <t>キン</t>
    </rPh>
    <phoneticPr fontId="22"/>
  </si>
  <si>
    <t>支出の部</t>
    <rPh sb="0" eb="2">
      <t>シシュツ</t>
    </rPh>
    <rPh sb="3" eb="4">
      <t>ブ</t>
    </rPh>
    <phoneticPr fontId="4"/>
  </si>
  <si>
    <t>支払区分</t>
    <rPh sb="0" eb="2">
      <t>シハライ</t>
    </rPh>
    <rPh sb="2" eb="4">
      <t>クブン</t>
    </rPh>
    <phoneticPr fontId="4"/>
  </si>
  <si>
    <t>生物多様性保全計画の策定</t>
  </si>
  <si>
    <t>水質保全計画、農地保全計画の策定</t>
    <rPh sb="7" eb="9">
      <t>ノウチ</t>
    </rPh>
    <rPh sb="9" eb="11">
      <t>ホゼン</t>
    </rPh>
    <rPh sb="11" eb="13">
      <t>ケイカク</t>
    </rPh>
    <rPh sb="14" eb="16">
      <t>サクテイ</t>
    </rPh>
    <phoneticPr fontId="15"/>
  </si>
  <si>
    <t>景観形成計画、生活環境保全計画の策定</t>
    <rPh sb="4" eb="6">
      <t>ケイカク</t>
    </rPh>
    <phoneticPr fontId="15"/>
  </si>
  <si>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15"/>
  </si>
  <si>
    <t>資源循環計画の策定</t>
  </si>
  <si>
    <t>生物の生息状況の把握</t>
  </si>
  <si>
    <t>外来種の駆除</t>
  </si>
  <si>
    <t>水質モニタリングの実施・記録管理</t>
  </si>
  <si>
    <t>施設等の定期的な巡回点検・清掃</t>
  </si>
  <si>
    <t>水田の貯留機能向上活動</t>
  </si>
  <si>
    <t>水田の地下水かん養機能向上活動、水源かん養林の保全</t>
    <rPh sb="16" eb="18">
      <t>スイゲン</t>
    </rPh>
    <rPh sb="20" eb="21">
      <t>ヨウ</t>
    </rPh>
    <rPh sb="21" eb="22">
      <t>ハヤシ</t>
    </rPh>
    <rPh sb="23" eb="25">
      <t>ホゼン</t>
    </rPh>
    <phoneticPr fontId="15"/>
  </si>
  <si>
    <t>地域資源の活用・資源循環活動</t>
  </si>
  <si>
    <t>会議など</t>
    <rPh sb="0" eb="2">
      <t>カイギ</t>
    </rPh>
    <phoneticPr fontId="15"/>
  </si>
  <si>
    <t>遊休農地の有効活用</t>
  </si>
  <si>
    <t>地域住民による直営施工</t>
  </si>
  <si>
    <t>防災・減災力の強化</t>
  </si>
  <si>
    <t>農村環境保全活動の幅広い展開</t>
  </si>
  <si>
    <t>農村文化の伝承を通じた農村コミュニティの強化</t>
  </si>
  <si>
    <t>資源向上支払（共同）</t>
    <rPh sb="0" eb="2">
      <t>シゲン</t>
    </rPh>
    <rPh sb="2" eb="4">
      <t>コウジョウ</t>
    </rPh>
    <rPh sb="4" eb="6">
      <t>シハラ</t>
    </rPh>
    <rPh sb="7" eb="9">
      <t>キョウドウ</t>
    </rPh>
    <phoneticPr fontId="4"/>
  </si>
  <si>
    <t>資源向上支払（長寿命化）</t>
    <rPh sb="0" eb="2">
      <t>シゲン</t>
    </rPh>
    <rPh sb="2" eb="4">
      <t>コウジョウ</t>
    </rPh>
    <rPh sb="4" eb="6">
      <t>シハラ</t>
    </rPh>
    <rPh sb="7" eb="11">
      <t>チョウジュミョウカ</t>
    </rPh>
    <phoneticPr fontId="4"/>
  </si>
  <si>
    <t>（２）資源向上支払（共同）</t>
    <phoneticPr fontId="4"/>
  </si>
  <si>
    <t>（３）資源向上支払（長寿命化）</t>
    <rPh sb="10" eb="14">
      <t>チョウジュミョウカ</t>
    </rPh>
    <phoneticPr fontId="4"/>
  </si>
  <si>
    <t>資源向上（長寿命化）</t>
    <rPh sb="0" eb="2">
      <t>シゲン</t>
    </rPh>
    <rPh sb="2" eb="4">
      <t>コウジョウ</t>
    </rPh>
    <rPh sb="5" eb="9">
      <t>チョウジュミョウカ</t>
    </rPh>
    <phoneticPr fontId="22"/>
  </si>
  <si>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4"/>
  </si>
  <si>
    <t>－</t>
    <phoneticPr fontId="3"/>
  </si>
  <si>
    <t>×</t>
    <phoneticPr fontId="3"/>
  </si>
  <si>
    <t>多面的機能発揮促進事業に関する計画の認定の申請について</t>
    <phoneticPr fontId="4"/>
  </si>
  <si>
    <t>必須</t>
    <rPh sb="0" eb="2">
      <t>ヒッス</t>
    </rPh>
    <phoneticPr fontId="4"/>
  </si>
  <si>
    <t>必要に応じて</t>
    <rPh sb="0" eb="2">
      <t>ヒツヨウ</t>
    </rPh>
    <rPh sb="3" eb="4">
      <t>オウ</t>
    </rPh>
    <phoneticPr fontId="4"/>
  </si>
  <si>
    <t>シート名</t>
    <rPh sb="3" eb="4">
      <t>メイ</t>
    </rPh>
    <phoneticPr fontId="4"/>
  </si>
  <si>
    <t>提出の必要性</t>
    <rPh sb="0" eb="2">
      <t>テイシュツ</t>
    </rPh>
    <rPh sb="3" eb="5">
      <t>ヒツヨウ</t>
    </rPh>
    <rPh sb="5" eb="6">
      <t>セイ</t>
    </rPh>
    <phoneticPr fontId="4"/>
  </si>
  <si>
    <t>書類名</t>
    <rPh sb="0" eb="2">
      <t>ショルイ</t>
    </rPh>
    <rPh sb="2" eb="3">
      <t>メイ</t>
    </rPh>
    <phoneticPr fontId="4"/>
  </si>
  <si>
    <t>別ファイル</t>
    <rPh sb="0" eb="1">
      <t>ベツ</t>
    </rPh>
    <phoneticPr fontId="4"/>
  </si>
  <si>
    <t>選択肢</t>
    <rPh sb="0" eb="3">
      <t>センタクシ</t>
    </rPh>
    <phoneticPr fontId="4"/>
  </si>
  <si>
    <t>市町村用</t>
    <rPh sb="0" eb="3">
      <t>シチョウソン</t>
    </rPh>
    <rPh sb="3" eb="4">
      <t>ヨウ</t>
    </rPh>
    <phoneticPr fontId="4"/>
  </si>
  <si>
    <t>★提出書類と各シートの説明</t>
    <rPh sb="1" eb="3">
      <t>テイシュツ</t>
    </rPh>
    <rPh sb="3" eb="5">
      <t>ショルイ</t>
    </rPh>
    <rPh sb="6" eb="7">
      <t>カク</t>
    </rPh>
    <rPh sb="11" eb="13">
      <t>セツメイ</t>
    </rPh>
    <phoneticPr fontId="4"/>
  </si>
  <si>
    <t>１．事業計画の申請時に提出するもの</t>
    <rPh sb="2" eb="4">
      <t>ジギョウ</t>
    </rPh>
    <rPh sb="4" eb="6">
      <t>ケイカク</t>
    </rPh>
    <rPh sb="7" eb="9">
      <t>シンセイ</t>
    </rPh>
    <rPh sb="9" eb="10">
      <t>トキ</t>
    </rPh>
    <rPh sb="11" eb="13">
      <t>テイシュツ</t>
    </rPh>
    <phoneticPr fontId="4"/>
  </si>
  <si>
    <t>２．実施状況の報告時に提出するもの</t>
    <rPh sb="2" eb="4">
      <t>ジッシ</t>
    </rPh>
    <rPh sb="4" eb="6">
      <t>ジョウキョウ</t>
    </rPh>
    <rPh sb="7" eb="9">
      <t>ホウコク</t>
    </rPh>
    <rPh sb="9" eb="10">
      <t>ジ</t>
    </rPh>
    <rPh sb="11" eb="13">
      <t>テイシュツ</t>
    </rPh>
    <phoneticPr fontId="4"/>
  </si>
  <si>
    <t>農地維持・資源向上（共同）交付金</t>
    <rPh sb="0" eb="2">
      <t>ノウチ</t>
    </rPh>
    <rPh sb="2" eb="4">
      <t>イジ</t>
    </rPh>
    <rPh sb="5" eb="7">
      <t>シゲン</t>
    </rPh>
    <rPh sb="7" eb="9">
      <t>コウジョウ</t>
    </rPh>
    <rPh sb="10" eb="12">
      <t>キョウドウ</t>
    </rPh>
    <rPh sb="13" eb="16">
      <t>コウフキン</t>
    </rPh>
    <phoneticPr fontId="4"/>
  </si>
  <si>
    <t>金銭出納簿</t>
    <rPh sb="0" eb="2">
      <t>キンセン</t>
    </rPh>
    <rPh sb="2" eb="5">
      <t>スイトウボ</t>
    </rPh>
    <phoneticPr fontId="4"/>
  </si>
  <si>
    <t>別記3-1(1)</t>
    <rPh sb="0" eb="2">
      <t>ベッキ</t>
    </rPh>
    <phoneticPr fontId="4"/>
  </si>
  <si>
    <t>別記3-1(2)</t>
    <rPh sb="0" eb="2">
      <t>ベッキ</t>
    </rPh>
    <phoneticPr fontId="4"/>
  </si>
  <si>
    <t>別記3-1(3)</t>
    <rPh sb="0" eb="2">
      <t>ベッキ</t>
    </rPh>
    <phoneticPr fontId="4"/>
  </si>
  <si>
    <t>市町村の確認用様式</t>
    <rPh sb="0" eb="3">
      <t>シチョウソン</t>
    </rPh>
    <rPh sb="4" eb="6">
      <t>カクニン</t>
    </rPh>
    <rPh sb="6" eb="7">
      <t>ヨウ</t>
    </rPh>
    <rPh sb="7" eb="9">
      <t>ヨウシキ</t>
    </rPh>
    <phoneticPr fontId="4"/>
  </si>
  <si>
    <t>費目</t>
    <rPh sb="0" eb="2">
      <t>ヒモク</t>
    </rPh>
    <phoneticPr fontId="22"/>
  </si>
  <si>
    <t>※「分類」には、下表を参考に該当する費目の番号を記入します。</t>
    <rPh sb="2" eb="4">
      <t>ブンルイ</t>
    </rPh>
    <rPh sb="8" eb="10">
      <t>カヒョウ</t>
    </rPh>
    <rPh sb="11" eb="13">
      <t>サンコウ</t>
    </rPh>
    <rPh sb="14" eb="16">
      <t>ガイトウ</t>
    </rPh>
    <rPh sb="18" eb="20">
      <t>ヒモク</t>
    </rPh>
    <rPh sb="21" eb="23">
      <t>バンゴウ</t>
    </rPh>
    <rPh sb="24" eb="26">
      <t>キニュウ</t>
    </rPh>
    <phoneticPr fontId="22"/>
  </si>
  <si>
    <t>遊休農地等の発生状況の把握</t>
    <rPh sb="0" eb="2">
      <t>ユウキュウ</t>
    </rPh>
    <rPh sb="2" eb="4">
      <t>ノウチ</t>
    </rPh>
    <rPh sb="4" eb="5">
      <t>トウ</t>
    </rPh>
    <rPh sb="6" eb="8">
      <t>ハッセイ</t>
    </rPh>
    <rPh sb="8" eb="10">
      <t>ジョウキョウ</t>
    </rPh>
    <rPh sb="11" eb="13">
      <t>ハアク</t>
    </rPh>
    <phoneticPr fontId="4"/>
  </si>
  <si>
    <t>年度活動計画の策定</t>
    <rPh sb="0" eb="2">
      <t>ネンド</t>
    </rPh>
    <rPh sb="2" eb="4">
      <t>カツドウ</t>
    </rPh>
    <rPh sb="4" eb="6">
      <t>ケイカク</t>
    </rPh>
    <rPh sb="7" eb="9">
      <t>サクテイ</t>
    </rPh>
    <phoneticPr fontId="4"/>
  </si>
  <si>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4"/>
  </si>
  <si>
    <t>遊休農地発生防止のための保全管理</t>
    <rPh sb="0" eb="2">
      <t>ユウキュウ</t>
    </rPh>
    <rPh sb="2" eb="4">
      <t>ノウチ</t>
    </rPh>
    <rPh sb="4" eb="6">
      <t>ハッセイ</t>
    </rPh>
    <rPh sb="6" eb="8">
      <t>ボウシ</t>
    </rPh>
    <rPh sb="12" eb="14">
      <t>ホゼン</t>
    </rPh>
    <rPh sb="14" eb="16">
      <t>カンリ</t>
    </rPh>
    <phoneticPr fontId="4"/>
  </si>
  <si>
    <t>畦畔・農用地法面等の草刈り</t>
    <rPh sb="0" eb="2">
      <t>ケイハン</t>
    </rPh>
    <rPh sb="3" eb="6">
      <t>ノウヨウチ</t>
    </rPh>
    <rPh sb="6" eb="8">
      <t>ノリメン</t>
    </rPh>
    <rPh sb="8" eb="9">
      <t>トウ</t>
    </rPh>
    <rPh sb="10" eb="12">
      <t>クサカ</t>
    </rPh>
    <phoneticPr fontId="4"/>
  </si>
  <si>
    <t>防風林の枝払い・下草の草刈り</t>
    <rPh sb="0" eb="3">
      <t>ボウフウリン</t>
    </rPh>
    <rPh sb="4" eb="5">
      <t>エダ</t>
    </rPh>
    <rPh sb="5" eb="6">
      <t>ハラ</t>
    </rPh>
    <rPh sb="8" eb="10">
      <t>シタクサ</t>
    </rPh>
    <rPh sb="11" eb="13">
      <t>クサカ</t>
    </rPh>
    <phoneticPr fontId="4"/>
  </si>
  <si>
    <t>鳥獣害防護柵の適正管理</t>
    <rPh sb="0" eb="2">
      <t>チョウジュウ</t>
    </rPh>
    <rPh sb="2" eb="3">
      <t>ガイ</t>
    </rPh>
    <rPh sb="3" eb="6">
      <t>ボウゴサク</t>
    </rPh>
    <rPh sb="7" eb="9">
      <t>テキセイ</t>
    </rPh>
    <rPh sb="9" eb="11">
      <t>カンリ</t>
    </rPh>
    <phoneticPr fontId="4"/>
  </si>
  <si>
    <t>水路の草刈り</t>
    <rPh sb="0" eb="2">
      <t>スイロ</t>
    </rPh>
    <rPh sb="3" eb="5">
      <t>クサカ</t>
    </rPh>
    <phoneticPr fontId="4"/>
  </si>
  <si>
    <t>ポンプ場、調整施設等の草刈り</t>
    <rPh sb="3" eb="4">
      <t>ジョウ</t>
    </rPh>
    <rPh sb="5" eb="7">
      <t>チョウセイ</t>
    </rPh>
    <rPh sb="7" eb="9">
      <t>シセツ</t>
    </rPh>
    <rPh sb="9" eb="10">
      <t>トウ</t>
    </rPh>
    <rPh sb="11" eb="13">
      <t>クサカ</t>
    </rPh>
    <phoneticPr fontId="4"/>
  </si>
  <si>
    <t>水路の泥上げ</t>
    <rPh sb="0" eb="2">
      <t>スイロ</t>
    </rPh>
    <rPh sb="3" eb="4">
      <t>ドロ</t>
    </rPh>
    <rPh sb="4" eb="5">
      <t>ア</t>
    </rPh>
    <phoneticPr fontId="4"/>
  </si>
  <si>
    <t>かんがい期前の注油</t>
    <rPh sb="4" eb="5">
      <t>キ</t>
    </rPh>
    <rPh sb="5" eb="6">
      <t>マエ</t>
    </rPh>
    <rPh sb="7" eb="9">
      <t>チュウユ</t>
    </rPh>
    <phoneticPr fontId="4"/>
  </si>
  <si>
    <t>ゲート類等の保守管理</t>
    <rPh sb="3" eb="4">
      <t>ルイ</t>
    </rPh>
    <rPh sb="4" eb="5">
      <t>トウ</t>
    </rPh>
    <rPh sb="6" eb="8">
      <t>ホシュ</t>
    </rPh>
    <rPh sb="8" eb="10">
      <t>カンリ</t>
    </rPh>
    <phoneticPr fontId="4"/>
  </si>
  <si>
    <t>遮光施設の適正管理</t>
    <rPh sb="0" eb="2">
      <t>シャコウ</t>
    </rPh>
    <rPh sb="2" eb="4">
      <t>シセツ</t>
    </rPh>
    <rPh sb="5" eb="7">
      <t>テキセイ</t>
    </rPh>
    <rPh sb="7" eb="9">
      <t>カンリ</t>
    </rPh>
    <phoneticPr fontId="4"/>
  </si>
  <si>
    <t>路肩・法面の草刈り</t>
    <rPh sb="0" eb="2">
      <t>ロカタ</t>
    </rPh>
    <rPh sb="3" eb="5">
      <t>ノリメン</t>
    </rPh>
    <rPh sb="6" eb="8">
      <t>クサカ</t>
    </rPh>
    <phoneticPr fontId="4"/>
  </si>
  <si>
    <t>側溝の泥上げ</t>
    <rPh sb="0" eb="2">
      <t>ソッコウ</t>
    </rPh>
    <rPh sb="3" eb="4">
      <t>ドロ</t>
    </rPh>
    <rPh sb="4" eb="5">
      <t>ア</t>
    </rPh>
    <phoneticPr fontId="4"/>
  </si>
  <si>
    <t>路面の維持</t>
    <rPh sb="0" eb="2">
      <t>ロメン</t>
    </rPh>
    <rPh sb="3" eb="5">
      <t>イジ</t>
    </rPh>
    <phoneticPr fontId="4"/>
  </si>
  <si>
    <t>ため池の草刈り</t>
    <rPh sb="2" eb="3">
      <t>イケ</t>
    </rPh>
    <rPh sb="4" eb="6">
      <t>クサカ</t>
    </rPh>
    <phoneticPr fontId="4"/>
  </si>
  <si>
    <t>ため池の泥上げ</t>
    <rPh sb="2" eb="3">
      <t>イケ</t>
    </rPh>
    <rPh sb="4" eb="5">
      <t>ドロ</t>
    </rPh>
    <rPh sb="5" eb="6">
      <t>ア</t>
    </rPh>
    <phoneticPr fontId="4"/>
  </si>
  <si>
    <t>かんがい期前の施設の清掃・防塵</t>
    <rPh sb="4" eb="5">
      <t>キ</t>
    </rPh>
    <rPh sb="5" eb="6">
      <t>マエ</t>
    </rPh>
    <rPh sb="7" eb="9">
      <t>シセツ</t>
    </rPh>
    <rPh sb="10" eb="12">
      <t>セイソウ</t>
    </rPh>
    <rPh sb="13" eb="15">
      <t>ボウジン</t>
    </rPh>
    <phoneticPr fontId="4"/>
  </si>
  <si>
    <t>管理道路の管理</t>
    <rPh sb="0" eb="2">
      <t>カンリ</t>
    </rPh>
    <rPh sb="2" eb="4">
      <t>ドウロ</t>
    </rPh>
    <rPh sb="5" eb="7">
      <t>カンリ</t>
    </rPh>
    <phoneticPr fontId="4"/>
  </si>
  <si>
    <t>農業者（入り作農家、土地持ち非農家を含む）による検討会の開催</t>
  </si>
  <si>
    <t>-</t>
    <phoneticPr fontId="4"/>
  </si>
  <si>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4"/>
  </si>
  <si>
    <t>畦畔の再構築</t>
    <rPh sb="0" eb="2">
      <t>ケイハン</t>
    </rPh>
    <rPh sb="3" eb="6">
      <t>サイコウチク</t>
    </rPh>
    <phoneticPr fontId="4"/>
  </si>
  <si>
    <t>農用地法面の初期補修</t>
    <rPh sb="0" eb="3">
      <t>ノウヨウチ</t>
    </rPh>
    <rPh sb="3" eb="5">
      <t>ノリメン</t>
    </rPh>
    <rPh sb="6" eb="8">
      <t>ショキ</t>
    </rPh>
    <rPh sb="8" eb="10">
      <t>ホシュウ</t>
    </rPh>
    <phoneticPr fontId="4"/>
  </si>
  <si>
    <t>暗渠施設の清掃</t>
    <rPh sb="0" eb="2">
      <t>アンキョ</t>
    </rPh>
    <rPh sb="2" eb="4">
      <t>シセツ</t>
    </rPh>
    <rPh sb="5" eb="7">
      <t>セイソウ</t>
    </rPh>
    <phoneticPr fontId="4"/>
  </si>
  <si>
    <t>農用地の除れき</t>
    <rPh sb="0" eb="3">
      <t>ノウヨウチ</t>
    </rPh>
    <rPh sb="4" eb="5">
      <t>ジョ</t>
    </rPh>
    <phoneticPr fontId="4"/>
  </si>
  <si>
    <t>鳥獣害防護柵の補修・設置</t>
    <rPh sb="0" eb="2">
      <t>チョウジュウ</t>
    </rPh>
    <rPh sb="2" eb="3">
      <t>ガイ</t>
    </rPh>
    <rPh sb="3" eb="6">
      <t>ボウゴサク</t>
    </rPh>
    <rPh sb="7" eb="9">
      <t>ホシュウ</t>
    </rPh>
    <rPh sb="10" eb="12">
      <t>セッチ</t>
    </rPh>
    <phoneticPr fontId="4"/>
  </si>
  <si>
    <t>防風ネットの補修・設置</t>
    <rPh sb="0" eb="2">
      <t>ボウフウ</t>
    </rPh>
    <rPh sb="6" eb="8">
      <t>ホシュウ</t>
    </rPh>
    <rPh sb="9" eb="11">
      <t>セッチ</t>
    </rPh>
    <phoneticPr fontId="4"/>
  </si>
  <si>
    <t>きめ細やかな雑草対策</t>
    <rPh sb="2" eb="3">
      <t>コマ</t>
    </rPh>
    <rPh sb="6" eb="8">
      <t>ザッソウ</t>
    </rPh>
    <rPh sb="8" eb="10">
      <t>タイサク</t>
    </rPh>
    <phoneticPr fontId="4"/>
  </si>
  <si>
    <t>水路側壁のはらみ修正</t>
    <rPh sb="0" eb="2">
      <t>スイロ</t>
    </rPh>
    <rPh sb="2" eb="4">
      <t>ソクヘキ</t>
    </rPh>
    <rPh sb="8" eb="10">
      <t>シュウセイ</t>
    </rPh>
    <phoneticPr fontId="4"/>
  </si>
  <si>
    <t>目地詰め</t>
    <rPh sb="0" eb="2">
      <t>メジ</t>
    </rPh>
    <rPh sb="2" eb="3">
      <t>ヅ</t>
    </rPh>
    <phoneticPr fontId="4"/>
  </si>
  <si>
    <t>表面劣化に対するコーティング等</t>
    <rPh sb="0" eb="2">
      <t>ヒョウメン</t>
    </rPh>
    <rPh sb="2" eb="4">
      <t>レッカ</t>
    </rPh>
    <rPh sb="5" eb="6">
      <t>タイ</t>
    </rPh>
    <rPh sb="14" eb="15">
      <t>トウ</t>
    </rPh>
    <phoneticPr fontId="4"/>
  </si>
  <si>
    <t>不同沈下に対する早期対応</t>
    <rPh sb="0" eb="2">
      <t>フドウ</t>
    </rPh>
    <rPh sb="2" eb="4">
      <t>チンカ</t>
    </rPh>
    <rPh sb="5" eb="6">
      <t>タイ</t>
    </rPh>
    <rPh sb="8" eb="10">
      <t>ソウキ</t>
    </rPh>
    <rPh sb="10" eb="12">
      <t>タイオウ</t>
    </rPh>
    <phoneticPr fontId="4"/>
  </si>
  <si>
    <t>水路に付着した藻等の除去</t>
    <rPh sb="0" eb="2">
      <t>スイロ</t>
    </rPh>
    <rPh sb="3" eb="5">
      <t>フチャク</t>
    </rPh>
    <rPh sb="7" eb="8">
      <t>モ</t>
    </rPh>
    <rPh sb="8" eb="9">
      <t>トウ</t>
    </rPh>
    <rPh sb="10" eb="12">
      <t>ジョキョ</t>
    </rPh>
    <phoneticPr fontId="4"/>
  </si>
  <si>
    <t>水路法面の初期補修</t>
    <rPh sb="0" eb="2">
      <t>スイロ</t>
    </rPh>
    <rPh sb="2" eb="4">
      <t>ノリメン</t>
    </rPh>
    <rPh sb="5" eb="7">
      <t>ショキ</t>
    </rPh>
    <rPh sb="7" eb="9">
      <t>ホシュウ</t>
    </rPh>
    <phoneticPr fontId="4"/>
  </si>
  <si>
    <t>パイプラインの破損施設の補修</t>
    <rPh sb="7" eb="9">
      <t>ハソン</t>
    </rPh>
    <rPh sb="9" eb="11">
      <t>シセツ</t>
    </rPh>
    <rPh sb="12" eb="14">
      <t>ホシュウ</t>
    </rPh>
    <phoneticPr fontId="4"/>
  </si>
  <si>
    <t>パイプ内の清掃</t>
    <rPh sb="3" eb="4">
      <t>ナイ</t>
    </rPh>
    <rPh sb="5" eb="7">
      <t>セイソウ</t>
    </rPh>
    <phoneticPr fontId="4"/>
  </si>
  <si>
    <t>給水栓ボックス基礎部の補強</t>
    <rPh sb="0" eb="3">
      <t>キュウスイセン</t>
    </rPh>
    <rPh sb="7" eb="10">
      <t>キソブ</t>
    </rPh>
    <rPh sb="11" eb="13">
      <t>ホキョウ</t>
    </rPh>
    <phoneticPr fontId="4"/>
  </si>
  <si>
    <t>給水栓に対する凍結防止対策</t>
    <rPh sb="0" eb="3">
      <t>キュウスイセン</t>
    </rPh>
    <rPh sb="4" eb="5">
      <t>タイ</t>
    </rPh>
    <rPh sb="7" eb="9">
      <t>トウケツ</t>
    </rPh>
    <rPh sb="9" eb="11">
      <t>ボウシ</t>
    </rPh>
    <rPh sb="11" eb="13">
      <t>タイサク</t>
    </rPh>
    <phoneticPr fontId="4"/>
  </si>
  <si>
    <t>空気弁等への腐食防止剤の塗布等</t>
    <rPh sb="0" eb="3">
      <t>クウキベン</t>
    </rPh>
    <rPh sb="3" eb="4">
      <t>トウ</t>
    </rPh>
    <rPh sb="6" eb="8">
      <t>フショク</t>
    </rPh>
    <rPh sb="8" eb="10">
      <t>ボウシ</t>
    </rPh>
    <rPh sb="10" eb="11">
      <t>ザイ</t>
    </rPh>
    <rPh sb="12" eb="14">
      <t>トフ</t>
    </rPh>
    <rPh sb="14" eb="15">
      <t>トウ</t>
    </rPh>
    <phoneticPr fontId="4"/>
  </si>
  <si>
    <t>路肩、法面の初期補修</t>
    <rPh sb="0" eb="2">
      <t>ロカタ</t>
    </rPh>
    <rPh sb="3" eb="5">
      <t>ノリメン</t>
    </rPh>
    <rPh sb="6" eb="8">
      <t>ショキ</t>
    </rPh>
    <rPh sb="8" eb="10">
      <t>ホシュウ</t>
    </rPh>
    <phoneticPr fontId="4"/>
  </si>
  <si>
    <t>軌道等の運搬施設の維持補修</t>
    <rPh sb="0" eb="2">
      <t>キドウ</t>
    </rPh>
    <rPh sb="2" eb="3">
      <t>トウ</t>
    </rPh>
    <rPh sb="4" eb="6">
      <t>ウンパン</t>
    </rPh>
    <rPh sb="6" eb="8">
      <t>シセツ</t>
    </rPh>
    <rPh sb="9" eb="11">
      <t>イジ</t>
    </rPh>
    <rPh sb="11" eb="13">
      <t>ホシュウ</t>
    </rPh>
    <phoneticPr fontId="4"/>
  </si>
  <si>
    <t>側溝の目地詰め</t>
    <rPh sb="0" eb="2">
      <t>ソッコウ</t>
    </rPh>
    <rPh sb="3" eb="5">
      <t>メジ</t>
    </rPh>
    <rPh sb="5" eb="6">
      <t>ヅ</t>
    </rPh>
    <phoneticPr fontId="4"/>
  </si>
  <si>
    <t>側溝の不同沈下への早期対応</t>
    <rPh sb="0" eb="2">
      <t>ソッコウ</t>
    </rPh>
    <rPh sb="3" eb="5">
      <t>フドウ</t>
    </rPh>
    <rPh sb="5" eb="7">
      <t>チンカ</t>
    </rPh>
    <rPh sb="9" eb="11">
      <t>ソウキ</t>
    </rPh>
    <rPh sb="11" eb="13">
      <t>タイオウ</t>
    </rPh>
    <phoneticPr fontId="4"/>
  </si>
  <si>
    <t>側溝の裏込材の充填</t>
    <rPh sb="0" eb="2">
      <t>ソッコウ</t>
    </rPh>
    <rPh sb="3" eb="4">
      <t>ウラ</t>
    </rPh>
    <rPh sb="4" eb="5">
      <t>コ</t>
    </rPh>
    <rPh sb="5" eb="6">
      <t>ザイ</t>
    </rPh>
    <rPh sb="7" eb="9">
      <t>ジュウテン</t>
    </rPh>
    <phoneticPr fontId="4"/>
  </si>
  <si>
    <t>遮水シートの補修</t>
    <rPh sb="0" eb="2">
      <t>シャスイ</t>
    </rPh>
    <rPh sb="6" eb="8">
      <t>ホシュウ</t>
    </rPh>
    <phoneticPr fontId="4"/>
  </si>
  <si>
    <t>コンクリート構造物の目地詰め</t>
    <rPh sb="6" eb="9">
      <t>コウゾウブツ</t>
    </rPh>
    <rPh sb="10" eb="12">
      <t>メジ</t>
    </rPh>
    <rPh sb="12" eb="13">
      <t>ヅ</t>
    </rPh>
    <phoneticPr fontId="4"/>
  </si>
  <si>
    <t>コンクリート構造物の表面劣化への対応</t>
    <rPh sb="6" eb="9">
      <t>コウゾウブツ</t>
    </rPh>
    <rPh sb="10" eb="12">
      <t>ヒョウメン</t>
    </rPh>
    <rPh sb="12" eb="14">
      <t>レッカ</t>
    </rPh>
    <rPh sb="16" eb="18">
      <t>タイオウ</t>
    </rPh>
    <phoneticPr fontId="4"/>
  </si>
  <si>
    <t>生物多様性保全計画の策定</t>
    <rPh sb="0" eb="2">
      <t>セイブツ</t>
    </rPh>
    <rPh sb="2" eb="5">
      <t>タヨウセイ</t>
    </rPh>
    <rPh sb="5" eb="7">
      <t>ホゼン</t>
    </rPh>
    <rPh sb="7" eb="9">
      <t>ケイカク</t>
    </rPh>
    <rPh sb="10" eb="12">
      <t>サクテイ</t>
    </rPh>
    <phoneticPr fontId="4"/>
  </si>
  <si>
    <t>水質保全計画の策定</t>
    <rPh sb="0" eb="2">
      <t>スイシツ</t>
    </rPh>
    <rPh sb="2" eb="4">
      <t>ホゼン</t>
    </rPh>
    <rPh sb="4" eb="6">
      <t>ケイカク</t>
    </rPh>
    <rPh sb="7" eb="9">
      <t>サクテイ</t>
    </rPh>
    <phoneticPr fontId="4"/>
  </si>
  <si>
    <t>農地の保全に係る計画の策定</t>
    <rPh sb="0" eb="2">
      <t>ノウチ</t>
    </rPh>
    <rPh sb="3" eb="5">
      <t>ホゼン</t>
    </rPh>
    <rPh sb="6" eb="7">
      <t>カカ</t>
    </rPh>
    <rPh sb="8" eb="10">
      <t>ケイカク</t>
    </rPh>
    <rPh sb="11" eb="13">
      <t>サクテイ</t>
    </rPh>
    <phoneticPr fontId="4"/>
  </si>
  <si>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4"/>
  </si>
  <si>
    <t>地下水かん養に係る地域計画の策定</t>
    <rPh sb="0" eb="3">
      <t>チカスイ</t>
    </rPh>
    <rPh sb="5" eb="6">
      <t>ヨウ</t>
    </rPh>
    <rPh sb="7" eb="8">
      <t>カカ</t>
    </rPh>
    <rPh sb="9" eb="11">
      <t>チイキ</t>
    </rPh>
    <rPh sb="11" eb="13">
      <t>ケイカク</t>
    </rPh>
    <rPh sb="14" eb="16">
      <t>サクテイ</t>
    </rPh>
    <phoneticPr fontId="4"/>
  </si>
  <si>
    <t>資源循環に係る地域計画の策定</t>
    <rPh sb="0" eb="2">
      <t>シゲン</t>
    </rPh>
    <rPh sb="2" eb="4">
      <t>ジュンカン</t>
    </rPh>
    <rPh sb="5" eb="6">
      <t>カカ</t>
    </rPh>
    <rPh sb="7" eb="9">
      <t>チイキ</t>
    </rPh>
    <rPh sb="9" eb="11">
      <t>ケイカク</t>
    </rPh>
    <rPh sb="12" eb="14">
      <t>サクテイ</t>
    </rPh>
    <phoneticPr fontId="4"/>
  </si>
  <si>
    <t>水田を活用した生息環境の提供</t>
    <rPh sb="0" eb="2">
      <t>スイデン</t>
    </rPh>
    <rPh sb="3" eb="5">
      <t>カツヨウ</t>
    </rPh>
    <rPh sb="7" eb="9">
      <t>セイソク</t>
    </rPh>
    <rPh sb="9" eb="11">
      <t>カンキョウ</t>
    </rPh>
    <rPh sb="12" eb="14">
      <t>テイキョウ</t>
    </rPh>
    <phoneticPr fontId="4"/>
  </si>
  <si>
    <t>生物の生活史を考慮した適正管理</t>
    <rPh sb="0" eb="2">
      <t>セイブツ</t>
    </rPh>
    <rPh sb="3" eb="6">
      <t>セイカツシ</t>
    </rPh>
    <rPh sb="7" eb="9">
      <t>コウリョ</t>
    </rPh>
    <rPh sb="11" eb="13">
      <t>テキセイ</t>
    </rPh>
    <rPh sb="13" eb="15">
      <t>カンリ</t>
    </rPh>
    <phoneticPr fontId="4"/>
  </si>
  <si>
    <t>放流・植栽を通じた在来生物の育成</t>
    <rPh sb="0" eb="2">
      <t>ホウリュウ</t>
    </rPh>
    <rPh sb="3" eb="5">
      <t>ショクサイ</t>
    </rPh>
    <rPh sb="6" eb="7">
      <t>ツウ</t>
    </rPh>
    <rPh sb="9" eb="11">
      <t>ザイライ</t>
    </rPh>
    <rPh sb="11" eb="13">
      <t>セイブツ</t>
    </rPh>
    <rPh sb="14" eb="16">
      <t>イクセイ</t>
    </rPh>
    <phoneticPr fontId="4"/>
  </si>
  <si>
    <t>希少種の監視</t>
    <rPh sb="0" eb="3">
      <t>キショウシュ</t>
    </rPh>
    <rPh sb="4" eb="6">
      <t>カンシ</t>
    </rPh>
    <phoneticPr fontId="4"/>
  </si>
  <si>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4"/>
  </si>
  <si>
    <t>水質保全を考慮した施設の適正管理</t>
    <rPh sb="0" eb="2">
      <t>スイシツ</t>
    </rPh>
    <rPh sb="2" eb="4">
      <t>ホゼン</t>
    </rPh>
    <rPh sb="5" eb="7">
      <t>コウリョ</t>
    </rPh>
    <rPh sb="9" eb="11">
      <t>シセツ</t>
    </rPh>
    <rPh sb="12" eb="14">
      <t>テキセイ</t>
    </rPh>
    <rPh sb="14" eb="16">
      <t>カンリ</t>
    </rPh>
    <phoneticPr fontId="4"/>
  </si>
  <si>
    <t>循環かんがいの実施</t>
    <rPh sb="0" eb="2">
      <t>ジュンカン</t>
    </rPh>
    <rPh sb="7" eb="9">
      <t>ジッシ</t>
    </rPh>
    <phoneticPr fontId="4"/>
  </si>
  <si>
    <t>非かんがい期における通水</t>
    <rPh sb="0" eb="1">
      <t>ヒ</t>
    </rPh>
    <rPh sb="5" eb="6">
      <t>キ</t>
    </rPh>
    <rPh sb="10" eb="12">
      <t>ツウスイ</t>
    </rPh>
    <phoneticPr fontId="4"/>
  </si>
  <si>
    <t>排水路沿いの林地帯等の適正管理</t>
    <rPh sb="0" eb="3">
      <t>ハイスイロ</t>
    </rPh>
    <rPh sb="3" eb="4">
      <t>ゾ</t>
    </rPh>
    <rPh sb="6" eb="7">
      <t>リン</t>
    </rPh>
    <rPh sb="7" eb="9">
      <t>チタイ</t>
    </rPh>
    <rPh sb="9" eb="10">
      <t>トウ</t>
    </rPh>
    <rPh sb="11" eb="13">
      <t>テキセイ</t>
    </rPh>
    <rPh sb="13" eb="15">
      <t>カンリ</t>
    </rPh>
    <phoneticPr fontId="4"/>
  </si>
  <si>
    <t>管理作業の省力化による水資源の保全</t>
    <rPh sb="0" eb="2">
      <t>カンリ</t>
    </rPh>
    <rPh sb="2" eb="4">
      <t>サギョウ</t>
    </rPh>
    <rPh sb="5" eb="8">
      <t>ショウリョクカ</t>
    </rPh>
    <rPh sb="11" eb="14">
      <t>ミズシゲン</t>
    </rPh>
    <rPh sb="15" eb="17">
      <t>ホゼン</t>
    </rPh>
    <phoneticPr fontId="4"/>
  </si>
  <si>
    <t>農業用水の地域用水としての利用・管理</t>
    <rPh sb="0" eb="2">
      <t>ノウギョウ</t>
    </rPh>
    <rPh sb="2" eb="4">
      <t>ヨウスイ</t>
    </rPh>
    <rPh sb="5" eb="7">
      <t>チイキ</t>
    </rPh>
    <rPh sb="7" eb="9">
      <t>ヨウスイ</t>
    </rPh>
    <rPh sb="13" eb="15">
      <t>リヨウ</t>
    </rPh>
    <rPh sb="16" eb="18">
      <t>カンリ</t>
    </rPh>
    <phoneticPr fontId="4"/>
  </si>
  <si>
    <t>農用地等を活用した景観形成活動</t>
    <rPh sb="0" eb="3">
      <t>ノウヨウチ</t>
    </rPh>
    <rPh sb="3" eb="4">
      <t>トウ</t>
    </rPh>
    <rPh sb="5" eb="7">
      <t>カツヨウ</t>
    </rPh>
    <rPh sb="9" eb="11">
      <t>ケイカン</t>
    </rPh>
    <rPh sb="11" eb="13">
      <t>ケイセイ</t>
    </rPh>
    <rPh sb="13" eb="15">
      <t>カツドウ</t>
    </rPh>
    <phoneticPr fontId="4"/>
  </si>
  <si>
    <t>施設等の定期的な巡回点検・清掃</t>
    <rPh sb="0" eb="2">
      <t>シセツ</t>
    </rPh>
    <rPh sb="2" eb="3">
      <t>トウ</t>
    </rPh>
    <rPh sb="4" eb="7">
      <t>テイキテキ</t>
    </rPh>
    <rPh sb="8" eb="10">
      <t>ジュンカイ</t>
    </rPh>
    <rPh sb="10" eb="12">
      <t>テンケン</t>
    </rPh>
    <rPh sb="13" eb="15">
      <t>セイソウ</t>
    </rPh>
    <phoneticPr fontId="4"/>
  </si>
  <si>
    <t>伝統的施設や農法の保全・実施</t>
    <rPh sb="0" eb="3">
      <t>デントウテキ</t>
    </rPh>
    <rPh sb="3" eb="5">
      <t>シセツ</t>
    </rPh>
    <rPh sb="6" eb="8">
      <t>ノウホウ</t>
    </rPh>
    <rPh sb="9" eb="11">
      <t>ホゼン</t>
    </rPh>
    <rPh sb="12" eb="14">
      <t>ジッシ</t>
    </rPh>
    <phoneticPr fontId="4"/>
  </si>
  <si>
    <t>農用地からの風塵の防止活動</t>
    <rPh sb="0" eb="3">
      <t>ノウヨウチ</t>
    </rPh>
    <rPh sb="6" eb="8">
      <t>フウジン</t>
    </rPh>
    <rPh sb="9" eb="11">
      <t>ボウシ</t>
    </rPh>
    <rPh sb="11" eb="13">
      <t>カツドウ</t>
    </rPh>
    <phoneticPr fontId="4"/>
  </si>
  <si>
    <t>水田の地下水かん養機能向上活動</t>
    <rPh sb="0" eb="2">
      <t>スイデン</t>
    </rPh>
    <rPh sb="3" eb="6">
      <t>チカスイ</t>
    </rPh>
    <rPh sb="8" eb="9">
      <t>ヨウ</t>
    </rPh>
    <rPh sb="9" eb="11">
      <t>キノウ</t>
    </rPh>
    <rPh sb="11" eb="13">
      <t>コウジョウ</t>
    </rPh>
    <rPh sb="13" eb="15">
      <t>カツドウ</t>
    </rPh>
    <phoneticPr fontId="4"/>
  </si>
  <si>
    <t>水源かん養林の保全</t>
    <rPh sb="0" eb="2">
      <t>スイゲン</t>
    </rPh>
    <rPh sb="4" eb="5">
      <t>ヨウ</t>
    </rPh>
    <rPh sb="5" eb="6">
      <t>ハヤシ</t>
    </rPh>
    <rPh sb="7" eb="9">
      <t>ホゼン</t>
    </rPh>
    <phoneticPr fontId="4"/>
  </si>
  <si>
    <t>地域資源の活用・資源循環のための活動</t>
    <rPh sb="0" eb="2">
      <t>チイキ</t>
    </rPh>
    <rPh sb="2" eb="4">
      <t>シゲン</t>
    </rPh>
    <rPh sb="5" eb="7">
      <t>カツヨウ</t>
    </rPh>
    <rPh sb="8" eb="10">
      <t>シゲン</t>
    </rPh>
    <rPh sb="10" eb="12">
      <t>ジュンカン</t>
    </rPh>
    <rPh sb="16" eb="18">
      <t>カツドウ</t>
    </rPh>
    <phoneticPr fontId="4"/>
  </si>
  <si>
    <t>啓発活動</t>
    <rPh sb="0" eb="2">
      <t>ケイハツ</t>
    </rPh>
    <rPh sb="2" eb="4">
      <t>カツドウ</t>
    </rPh>
    <phoneticPr fontId="4"/>
  </si>
  <si>
    <t>地域住民等との交流活動</t>
    <rPh sb="0" eb="2">
      <t>チイキ</t>
    </rPh>
    <rPh sb="2" eb="4">
      <t>ジュウミン</t>
    </rPh>
    <rPh sb="4" eb="5">
      <t>トウ</t>
    </rPh>
    <rPh sb="7" eb="9">
      <t>コウリュウ</t>
    </rPh>
    <rPh sb="9" eb="11">
      <t>カツドウ</t>
    </rPh>
    <phoneticPr fontId="4"/>
  </si>
  <si>
    <t>学校教育等との連携</t>
    <rPh sb="0" eb="2">
      <t>ガッコウ</t>
    </rPh>
    <rPh sb="2" eb="4">
      <t>キョウイク</t>
    </rPh>
    <rPh sb="4" eb="5">
      <t>トウ</t>
    </rPh>
    <rPh sb="7" eb="9">
      <t>レンケイ</t>
    </rPh>
    <phoneticPr fontId="4"/>
  </si>
  <si>
    <t>行政機関等との連携</t>
    <rPh sb="0" eb="2">
      <t>ギョウセイ</t>
    </rPh>
    <rPh sb="2" eb="4">
      <t>キカン</t>
    </rPh>
    <rPh sb="4" eb="5">
      <t>トウ</t>
    </rPh>
    <rPh sb="7" eb="9">
      <t>レンケイ</t>
    </rPh>
    <phoneticPr fontId="4"/>
  </si>
  <si>
    <t>地域内の規制等の取り決め</t>
    <rPh sb="0" eb="2">
      <t>チイキ</t>
    </rPh>
    <rPh sb="2" eb="3">
      <t>ナイ</t>
    </rPh>
    <rPh sb="4" eb="6">
      <t>キセイ</t>
    </rPh>
    <rPh sb="6" eb="7">
      <t>トウ</t>
    </rPh>
    <rPh sb="8" eb="9">
      <t>ト</t>
    </rPh>
    <rPh sb="10" eb="11">
      <t>キ</t>
    </rPh>
    <phoneticPr fontId="4"/>
  </si>
  <si>
    <t>水路の破損部分の補修</t>
    <rPh sb="0" eb="2">
      <t>スイロ</t>
    </rPh>
    <rPh sb="3" eb="5">
      <t>ハソン</t>
    </rPh>
    <rPh sb="5" eb="7">
      <t>ブブン</t>
    </rPh>
    <rPh sb="8" eb="10">
      <t>ホシュウ</t>
    </rPh>
    <phoneticPr fontId="4"/>
  </si>
  <si>
    <t>水路の老朽化部分の補修</t>
    <rPh sb="0" eb="2">
      <t>スイロ</t>
    </rPh>
    <rPh sb="3" eb="6">
      <t>ロウキュウカ</t>
    </rPh>
    <rPh sb="6" eb="8">
      <t>ブブン</t>
    </rPh>
    <rPh sb="9" eb="11">
      <t>ホシュウ</t>
    </rPh>
    <phoneticPr fontId="4"/>
  </si>
  <si>
    <t>水路側壁の嵩上げ</t>
    <rPh sb="0" eb="2">
      <t>スイロ</t>
    </rPh>
    <rPh sb="2" eb="4">
      <t>ソクヘキ</t>
    </rPh>
    <rPh sb="5" eb="7">
      <t>カサア</t>
    </rPh>
    <phoneticPr fontId="4"/>
  </si>
  <si>
    <t>U字フリューム等既設水路の再布設</t>
    <rPh sb="1" eb="2">
      <t>ジ</t>
    </rPh>
    <rPh sb="7" eb="8">
      <t>トウ</t>
    </rPh>
    <rPh sb="8" eb="10">
      <t>キセツ</t>
    </rPh>
    <rPh sb="10" eb="12">
      <t>スイロ</t>
    </rPh>
    <rPh sb="13" eb="14">
      <t>サイ</t>
    </rPh>
    <rPh sb="14" eb="16">
      <t>フセツ</t>
    </rPh>
    <phoneticPr fontId="4"/>
  </si>
  <si>
    <t>素掘り水路からコンクリート水路への更新</t>
    <rPh sb="0" eb="2">
      <t>スボ</t>
    </rPh>
    <rPh sb="3" eb="5">
      <t>スイロ</t>
    </rPh>
    <rPh sb="13" eb="15">
      <t>スイロ</t>
    </rPh>
    <rPh sb="17" eb="19">
      <t>コウシン</t>
    </rPh>
    <phoneticPr fontId="4"/>
  </si>
  <si>
    <t>水路の更新</t>
    <rPh sb="0" eb="2">
      <t>スイロ</t>
    </rPh>
    <rPh sb="3" eb="5">
      <t>コウシン</t>
    </rPh>
    <phoneticPr fontId="4"/>
  </si>
  <si>
    <t>集水枡、分水枡の補修</t>
    <rPh sb="0" eb="2">
      <t>シュウスイ</t>
    </rPh>
    <rPh sb="2" eb="3">
      <t>マス</t>
    </rPh>
    <rPh sb="4" eb="6">
      <t>ブンスイ</t>
    </rPh>
    <rPh sb="6" eb="7">
      <t>マス</t>
    </rPh>
    <rPh sb="8" eb="10">
      <t>ホシュウ</t>
    </rPh>
    <phoneticPr fontId="4"/>
  </si>
  <si>
    <t>ゲート、ポンプの補修</t>
    <rPh sb="8" eb="10">
      <t>ホシュウ</t>
    </rPh>
    <phoneticPr fontId="4"/>
  </si>
  <si>
    <t>安全施設の補修</t>
    <rPh sb="0" eb="2">
      <t>アンゼン</t>
    </rPh>
    <rPh sb="2" eb="4">
      <t>シセツ</t>
    </rPh>
    <rPh sb="5" eb="7">
      <t>ホシュウ</t>
    </rPh>
    <phoneticPr fontId="4"/>
  </si>
  <si>
    <t>ゲート、ポンプの更新</t>
    <rPh sb="8" eb="10">
      <t>コウシン</t>
    </rPh>
    <phoneticPr fontId="4"/>
  </si>
  <si>
    <t>安全施設の設置</t>
    <rPh sb="0" eb="2">
      <t>アンゼン</t>
    </rPh>
    <rPh sb="2" eb="4">
      <t>シセツ</t>
    </rPh>
    <rPh sb="5" eb="7">
      <t>セッチ</t>
    </rPh>
    <phoneticPr fontId="4"/>
  </si>
  <si>
    <t>農道路肩、農道法面の補修</t>
    <rPh sb="0" eb="2">
      <t>ノウドウ</t>
    </rPh>
    <rPh sb="2" eb="4">
      <t>ロカタ</t>
    </rPh>
    <rPh sb="5" eb="7">
      <t>ノウドウ</t>
    </rPh>
    <rPh sb="7" eb="9">
      <t>ノリメン</t>
    </rPh>
    <rPh sb="10" eb="12">
      <t>ホシュウ</t>
    </rPh>
    <phoneticPr fontId="4"/>
  </si>
  <si>
    <t>舗装の打換え（一部）</t>
    <rPh sb="0" eb="2">
      <t>ホソウ</t>
    </rPh>
    <rPh sb="3" eb="4">
      <t>ウ</t>
    </rPh>
    <rPh sb="4" eb="5">
      <t>カ</t>
    </rPh>
    <rPh sb="7" eb="9">
      <t>イチブ</t>
    </rPh>
    <phoneticPr fontId="4"/>
  </si>
  <si>
    <t>未舗装農道を舗装（砂利、コンクリート、アスファルト）</t>
    <rPh sb="0" eb="1">
      <t>ミ</t>
    </rPh>
    <rPh sb="1" eb="3">
      <t>ホソウ</t>
    </rPh>
    <rPh sb="3" eb="5">
      <t>ノウドウ</t>
    </rPh>
    <rPh sb="6" eb="8">
      <t>ホソウ</t>
    </rPh>
    <rPh sb="9" eb="11">
      <t>ジャリ</t>
    </rPh>
    <phoneticPr fontId="4"/>
  </si>
  <si>
    <t>農道側溝の補修</t>
    <rPh sb="0" eb="2">
      <t>ノウドウ</t>
    </rPh>
    <rPh sb="2" eb="4">
      <t>ソッコウ</t>
    </rPh>
    <rPh sb="5" eb="7">
      <t>ホシュウ</t>
    </rPh>
    <phoneticPr fontId="4"/>
  </si>
  <si>
    <t>側溝蓋の設置</t>
    <rPh sb="0" eb="2">
      <t>ソッコウ</t>
    </rPh>
    <rPh sb="2" eb="3">
      <t>フタ</t>
    </rPh>
    <rPh sb="4" eb="6">
      <t>セッチ</t>
    </rPh>
    <phoneticPr fontId="4"/>
  </si>
  <si>
    <t>土側溝をコンクリート側溝に更新</t>
    <rPh sb="0" eb="1">
      <t>ツチ</t>
    </rPh>
    <rPh sb="1" eb="3">
      <t>ソッコウ</t>
    </rPh>
    <rPh sb="10" eb="12">
      <t>ソッコウ</t>
    </rPh>
    <rPh sb="13" eb="15">
      <t>コウシン</t>
    </rPh>
    <phoneticPr fontId="4"/>
  </si>
  <si>
    <t>洗掘箇所の補修</t>
    <rPh sb="0" eb="1">
      <t>アラ</t>
    </rPh>
    <rPh sb="1" eb="2">
      <t>ホ</t>
    </rPh>
    <rPh sb="2" eb="4">
      <t>カショ</t>
    </rPh>
    <rPh sb="5" eb="7">
      <t>ホシュウ</t>
    </rPh>
    <phoneticPr fontId="4"/>
  </si>
  <si>
    <t>漏水箇所の補修</t>
    <rPh sb="0" eb="2">
      <t>ロウスイ</t>
    </rPh>
    <rPh sb="2" eb="4">
      <t>カショ</t>
    </rPh>
    <rPh sb="5" eb="7">
      <t>ホシュウ</t>
    </rPh>
    <phoneticPr fontId="4"/>
  </si>
  <si>
    <t>取水施設の補修</t>
    <rPh sb="0" eb="2">
      <t>シュスイ</t>
    </rPh>
    <rPh sb="2" eb="4">
      <t>シセツ</t>
    </rPh>
    <rPh sb="5" eb="7">
      <t>ホシュウ</t>
    </rPh>
    <phoneticPr fontId="4"/>
  </si>
  <si>
    <t>洪水吐の補修</t>
    <rPh sb="0" eb="2">
      <t>コウズイ</t>
    </rPh>
    <rPh sb="2" eb="3">
      <t>ハ</t>
    </rPh>
    <rPh sb="4" eb="6">
      <t>ホシュウ</t>
    </rPh>
    <phoneticPr fontId="4"/>
  </si>
  <si>
    <t>ゲート・バルブの更新</t>
    <rPh sb="8" eb="10">
      <t>コウシン</t>
    </rPh>
    <phoneticPr fontId="4"/>
  </si>
  <si>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4"/>
  </si>
  <si>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4"/>
  </si>
  <si>
    <t>（２）資源向上支払（共同）</t>
    <rPh sb="3" eb="5">
      <t>シゲン</t>
    </rPh>
    <rPh sb="5" eb="7">
      <t>コウジョウ</t>
    </rPh>
    <rPh sb="7" eb="9">
      <t>シハライ</t>
    </rPh>
    <rPh sb="10" eb="12">
      <t>キョウドウ</t>
    </rPh>
    <phoneticPr fontId="4"/>
  </si>
  <si>
    <t>（３）資源向上支払（長寿命化）</t>
    <rPh sb="3" eb="5">
      <t>シゲン</t>
    </rPh>
    <rPh sb="5" eb="7">
      <t>コウジョウ</t>
    </rPh>
    <rPh sb="7" eb="9">
      <t>シハライ</t>
    </rPh>
    <rPh sb="10" eb="14">
      <t>チョウジュミョウカ</t>
    </rPh>
    <phoneticPr fontId="4"/>
  </si>
  <si>
    <t>市町村コード</t>
    <rPh sb="0" eb="3">
      <t>シチョウソン</t>
    </rPh>
    <phoneticPr fontId="4"/>
  </si>
  <si>
    <t>多面的機能支払交付金 金銭出納簿</t>
    <phoneticPr fontId="4"/>
  </si>
  <si>
    <t>活動計画書</t>
    <rPh sb="0" eb="2">
      <t>カツドウ</t>
    </rPh>
    <rPh sb="2" eb="5">
      <t>ケイカクショ</t>
    </rPh>
    <phoneticPr fontId="4"/>
  </si>
  <si>
    <t>位置図</t>
    <rPh sb="0" eb="2">
      <t>イチ</t>
    </rPh>
    <rPh sb="2" eb="3">
      <t>ズ</t>
    </rPh>
    <phoneticPr fontId="4"/>
  </si>
  <si>
    <t>構成員一覧</t>
    <rPh sb="0" eb="3">
      <t>コウセイイン</t>
    </rPh>
    <rPh sb="3" eb="5">
      <t>イチラン</t>
    </rPh>
    <phoneticPr fontId="4"/>
  </si>
  <si>
    <t>工事確認書</t>
    <rPh sb="0" eb="2">
      <t>コウジ</t>
    </rPh>
    <rPh sb="2" eb="5">
      <t>カクニンショ</t>
    </rPh>
    <phoneticPr fontId="4"/>
  </si>
  <si>
    <t>活動記録</t>
    <rPh sb="0" eb="2">
      <t>カツドウ</t>
    </rPh>
    <rPh sb="2" eb="4">
      <t>キロク</t>
    </rPh>
    <phoneticPr fontId="4"/>
  </si>
  <si>
    <t>報告書</t>
    <rPh sb="0" eb="3">
      <t>ホウコクショ</t>
    </rPh>
    <phoneticPr fontId="4"/>
  </si>
  <si>
    <t>集計用の市町村コード一覧表</t>
    <rPh sb="0" eb="2">
      <t>シュウケイ</t>
    </rPh>
    <rPh sb="2" eb="3">
      <t>ヨウ</t>
    </rPh>
    <rPh sb="4" eb="7">
      <t>シチョウソン</t>
    </rPh>
    <rPh sb="10" eb="12">
      <t>イチラン</t>
    </rPh>
    <rPh sb="12" eb="13">
      <t>ヒョウ</t>
    </rPh>
    <phoneticPr fontId="4"/>
  </si>
  <si>
    <t>年当たり交付上限額</t>
    <rPh sb="0" eb="1">
      <t>ネン</t>
    </rPh>
    <rPh sb="1" eb="2">
      <t>ア</t>
    </rPh>
    <rPh sb="4" eb="6">
      <t>コウフ</t>
    </rPh>
    <rPh sb="6" eb="8">
      <t>ジョウゲン</t>
    </rPh>
    <rPh sb="8" eb="9">
      <t>ガク</t>
    </rPh>
    <phoneticPr fontId="4"/>
  </si>
  <si>
    <t>前年度まで</t>
    <rPh sb="0" eb="3">
      <t>ゼンネンド</t>
    </rPh>
    <phoneticPr fontId="4"/>
  </si>
  <si>
    <t>本年度</t>
    <rPh sb="0" eb="3">
      <t>ホンネンド</t>
    </rPh>
    <phoneticPr fontId="4"/>
  </si>
  <si>
    <t>この線より上に行を挿入してください。</t>
    <rPh sb="2" eb="3">
      <t>セン</t>
    </rPh>
    <rPh sb="5" eb="6">
      <t>ウエ</t>
    </rPh>
    <rPh sb="7" eb="8">
      <t>ギョウ</t>
    </rPh>
    <rPh sb="9" eb="11">
      <t>ソウニュウ</t>
    </rPh>
    <phoneticPr fontId="22"/>
  </si>
  <si>
    <t>植栽等の景観形成活動</t>
    <rPh sb="0" eb="2">
      <t>ショクサイ</t>
    </rPh>
    <rPh sb="2" eb="3">
      <t>トウ</t>
    </rPh>
    <rPh sb="4" eb="6">
      <t>ケイカン</t>
    </rPh>
    <rPh sb="6" eb="8">
      <t>ケイセイ</t>
    </rPh>
    <rPh sb="8" eb="10">
      <t>カツドウ</t>
    </rPh>
    <phoneticPr fontId="4"/>
  </si>
  <si>
    <t>水路の補修</t>
    <rPh sb="0" eb="2">
      <t>スイロ</t>
    </rPh>
    <rPh sb="3" eb="5">
      <t>ホシュウ</t>
    </rPh>
    <phoneticPr fontId="15"/>
  </si>
  <si>
    <t>水路の更新等</t>
    <rPh sb="0" eb="2">
      <t>スイロ</t>
    </rPh>
    <rPh sb="3" eb="5">
      <t>コウシン</t>
    </rPh>
    <rPh sb="5" eb="6">
      <t>トウ</t>
    </rPh>
    <phoneticPr fontId="15"/>
  </si>
  <si>
    <t>農道の補修</t>
    <rPh sb="0" eb="2">
      <t>ノウドウ</t>
    </rPh>
    <rPh sb="3" eb="5">
      <t>ホシュウ</t>
    </rPh>
    <phoneticPr fontId="15"/>
  </si>
  <si>
    <t>農道の更新等</t>
    <rPh sb="0" eb="2">
      <t>ノウドウ</t>
    </rPh>
    <rPh sb="3" eb="5">
      <t>コウシン</t>
    </rPh>
    <rPh sb="5" eb="6">
      <t>トウ</t>
    </rPh>
    <phoneticPr fontId="15"/>
  </si>
  <si>
    <t>ため池の補修</t>
    <rPh sb="2" eb="3">
      <t>イケ</t>
    </rPh>
    <rPh sb="4" eb="6">
      <t>ホシュウ</t>
    </rPh>
    <phoneticPr fontId="15"/>
  </si>
  <si>
    <t>ため池（附帯施設）の更新等</t>
    <rPh sb="2" eb="3">
      <t>イケ</t>
    </rPh>
    <rPh sb="4" eb="6">
      <t>フタイ</t>
    </rPh>
    <rPh sb="6" eb="8">
      <t>シセツ</t>
    </rPh>
    <rPh sb="10" eb="12">
      <t>コウシン</t>
    </rPh>
    <rPh sb="12" eb="13">
      <t>トウ</t>
    </rPh>
    <phoneticPr fontId="15"/>
  </si>
  <si>
    <t>鳥獣害防護柵等の保守管理</t>
    <rPh sb="0" eb="2">
      <t>チョウジュウ</t>
    </rPh>
    <rPh sb="2" eb="3">
      <t>ガイ</t>
    </rPh>
    <rPh sb="3" eb="6">
      <t>ボウゴサク</t>
    </rPh>
    <rPh sb="6" eb="7">
      <t>トウ</t>
    </rPh>
    <rPh sb="8" eb="10">
      <t>ホシュ</t>
    </rPh>
    <rPh sb="10" eb="12">
      <t>カンリ</t>
    </rPh>
    <phoneticPr fontId="15"/>
  </si>
  <si>
    <t>路面の維持</t>
    <rPh sb="0" eb="2">
      <t>ロメン</t>
    </rPh>
    <rPh sb="3" eb="5">
      <t>イジ</t>
    </rPh>
    <phoneticPr fontId="15"/>
  </si>
  <si>
    <t>この線より上に行を挿入してください。</t>
    <rPh sb="2" eb="3">
      <t>セン</t>
    </rPh>
    <rPh sb="5" eb="6">
      <t>ウエ</t>
    </rPh>
    <rPh sb="7" eb="8">
      <t>ギョウ</t>
    </rPh>
    <rPh sb="9" eb="11">
      <t>ソウニュウ</t>
    </rPh>
    <phoneticPr fontId="4"/>
  </si>
  <si>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4"/>
  </si>
  <si>
    <t>支出総額（資源向上（長寿命化））</t>
    <rPh sb="0" eb="2">
      <t>シシュツ</t>
    </rPh>
    <rPh sb="2" eb="4">
      <t>ソウガク</t>
    </rPh>
    <rPh sb="5" eb="7">
      <t>シゲン</t>
    </rPh>
    <rPh sb="7" eb="9">
      <t>コウジョウ</t>
    </rPh>
    <rPh sb="10" eb="14">
      <t>チョウジュミョウカ</t>
    </rPh>
    <phoneticPr fontId="4"/>
  </si>
  <si>
    <t>資源向上（長寿命化）交付金</t>
    <rPh sb="0" eb="2">
      <t>シゲン</t>
    </rPh>
    <rPh sb="2" eb="4">
      <t>コウジョウ</t>
    </rPh>
    <rPh sb="5" eb="9">
      <t>チョウジュミョウカ</t>
    </rPh>
    <rPh sb="10" eb="13">
      <t>コウフキン</t>
    </rPh>
    <phoneticPr fontId="4"/>
  </si>
  <si>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4"/>
  </si>
  <si>
    <t>市町村が都道府県に報告する様式</t>
    <rPh sb="0" eb="3">
      <t>シチョウソン</t>
    </rPh>
    <rPh sb="4" eb="8">
      <t>トドウフケン</t>
    </rPh>
    <rPh sb="9" eb="11">
      <t>ホウコク</t>
    </rPh>
    <rPh sb="13" eb="15">
      <t>ヨウシキ</t>
    </rPh>
    <phoneticPr fontId="4"/>
  </si>
  <si>
    <t>その他（生態系保全）</t>
    <rPh sb="2" eb="3">
      <t>タ</t>
    </rPh>
    <rPh sb="4" eb="7">
      <t>セイタイケイ</t>
    </rPh>
    <rPh sb="7" eb="9">
      <t>ホゼン</t>
    </rPh>
    <phoneticPr fontId="15"/>
  </si>
  <si>
    <t>その他（水質保全）</t>
    <rPh sb="2" eb="3">
      <t>タ</t>
    </rPh>
    <rPh sb="4" eb="6">
      <t>スイシツ</t>
    </rPh>
    <rPh sb="6" eb="8">
      <t>ホゼン</t>
    </rPh>
    <phoneticPr fontId="15"/>
  </si>
  <si>
    <t>その他（景観形成・生活環境保全）</t>
    <rPh sb="2" eb="3">
      <t>タ</t>
    </rPh>
    <rPh sb="4" eb="6">
      <t>ケイカン</t>
    </rPh>
    <rPh sb="6" eb="8">
      <t>ケイセイ</t>
    </rPh>
    <rPh sb="9" eb="11">
      <t>セイカツ</t>
    </rPh>
    <rPh sb="11" eb="13">
      <t>カンキョウ</t>
    </rPh>
    <rPh sb="13" eb="15">
      <t>ホゼン</t>
    </rPh>
    <phoneticPr fontId="15"/>
  </si>
  <si>
    <t>km</t>
    <phoneticPr fontId="3"/>
  </si>
  <si>
    <t>箇所</t>
    <rPh sb="0" eb="2">
      <t>カショ</t>
    </rPh>
    <phoneticPr fontId="3"/>
  </si>
  <si>
    <t>遊休農地発生防止のための保全管理</t>
    <phoneticPr fontId="15"/>
  </si>
  <si>
    <t>畦畔・法面・防風林の草刈り</t>
    <rPh sb="0" eb="2">
      <t>ケイハン</t>
    </rPh>
    <rPh sb="3" eb="5">
      <t>ノリメン</t>
    </rPh>
    <rPh sb="6" eb="9">
      <t>ボウフウリン</t>
    </rPh>
    <phoneticPr fontId="15"/>
  </si>
  <si>
    <t>水路の草刈り</t>
    <phoneticPr fontId="4"/>
  </si>
  <si>
    <t>水路の泥上げ</t>
    <phoneticPr fontId="4"/>
  </si>
  <si>
    <t>水路附帯施設の保守管理</t>
    <rPh sb="0" eb="2">
      <t>スイロ</t>
    </rPh>
    <rPh sb="2" eb="4">
      <t>フタイ</t>
    </rPh>
    <rPh sb="4" eb="6">
      <t>シセツ</t>
    </rPh>
    <rPh sb="7" eb="9">
      <t>ホシュ</t>
    </rPh>
    <phoneticPr fontId="15"/>
  </si>
  <si>
    <t>農道の草刈り</t>
    <rPh sb="0" eb="2">
      <t>ノウドウ</t>
    </rPh>
    <phoneticPr fontId="15"/>
  </si>
  <si>
    <t>農道側溝の泥上げ</t>
    <rPh sb="0" eb="2">
      <t>ノウドウ</t>
    </rPh>
    <rPh sb="2" eb="4">
      <t>ソッコウ</t>
    </rPh>
    <phoneticPr fontId="15"/>
  </si>
  <si>
    <t>ため池の草刈り</t>
    <phoneticPr fontId="4"/>
  </si>
  <si>
    <t>ため池の泥上げ</t>
    <phoneticPr fontId="4"/>
  </si>
  <si>
    <t>ため池附帯施設の保守管理</t>
    <rPh sb="2" eb="3">
      <t>イケ</t>
    </rPh>
    <rPh sb="3" eb="5">
      <t>フタイ</t>
    </rPh>
    <rPh sb="5" eb="7">
      <t>シセツ</t>
    </rPh>
    <rPh sb="8" eb="10">
      <t>ホシュ</t>
    </rPh>
    <phoneticPr fontId="15"/>
  </si>
  <si>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4"/>
  </si>
  <si>
    <t>都道府県名</t>
    <rPh sb="0" eb="4">
      <t>トドウフケン</t>
    </rPh>
    <rPh sb="4" eb="5">
      <t>メイ</t>
    </rPh>
    <phoneticPr fontId="4"/>
  </si>
  <si>
    <t>市町村名</t>
    <rPh sb="0" eb="4">
      <t>シチョウソンメイ</t>
    </rPh>
    <phoneticPr fontId="4"/>
  </si>
  <si>
    <t>代表者名</t>
    <rPh sb="0" eb="3">
      <t>ダイヒョウシャ</t>
    </rPh>
    <rPh sb="3" eb="4">
      <t>メイ</t>
    </rPh>
    <phoneticPr fontId="4"/>
  </si>
  <si>
    <t>代表者住所</t>
    <rPh sb="0" eb="3">
      <t>ダイヒョウシャ</t>
    </rPh>
    <rPh sb="3" eb="5">
      <t>ジュウショ</t>
    </rPh>
    <phoneticPr fontId="4"/>
  </si>
  <si>
    <t>　←　「都道府県」まで記入してください。</t>
    <rPh sb="4" eb="8">
      <t>トドウフケン</t>
    </rPh>
    <rPh sb="11" eb="13">
      <t>キニュウ</t>
    </rPh>
    <phoneticPr fontId="4"/>
  </si>
  <si>
    <t>　←　「市町村」まで記入してください。</t>
    <rPh sb="4" eb="7">
      <t>シチョウソン</t>
    </rPh>
    <phoneticPr fontId="4"/>
  </si>
  <si>
    <t>施設の点検（水路、農道、ため池）</t>
    <rPh sb="0" eb="2">
      <t>シセツ</t>
    </rPh>
    <rPh sb="3" eb="5">
      <t>テンケン</t>
    </rPh>
    <rPh sb="6" eb="8">
      <t>スイロ</t>
    </rPh>
    <rPh sb="9" eb="11">
      <t>ノウドウ</t>
    </rPh>
    <rPh sb="14" eb="15">
      <t>イケ</t>
    </rPh>
    <phoneticPr fontId="4"/>
  </si>
  <si>
    <t>ポンプ吸水槽等の泥上げ</t>
    <rPh sb="3" eb="5">
      <t>キュウスイ</t>
    </rPh>
    <rPh sb="5" eb="6">
      <t>ソウ</t>
    </rPh>
    <rPh sb="6" eb="7">
      <t>トウ</t>
    </rPh>
    <rPh sb="8" eb="9">
      <t>ドロ</t>
    </rPh>
    <rPh sb="9" eb="10">
      <t>ア</t>
    </rPh>
    <phoneticPr fontId="4"/>
  </si>
  <si>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4"/>
  </si>
  <si>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4"/>
  </si>
  <si>
    <t>施設の機能診断（農用地）</t>
    <rPh sb="0" eb="2">
      <t>シセツ</t>
    </rPh>
    <rPh sb="3" eb="5">
      <t>キノウ</t>
    </rPh>
    <rPh sb="5" eb="7">
      <t>シンダン</t>
    </rPh>
    <rPh sb="8" eb="11">
      <t>ノウヨウチ</t>
    </rPh>
    <phoneticPr fontId="4"/>
  </si>
  <si>
    <t>診断結果の記録管理（農用地）</t>
    <rPh sb="0" eb="2">
      <t>シンダン</t>
    </rPh>
    <rPh sb="2" eb="4">
      <t>ケッカ</t>
    </rPh>
    <rPh sb="5" eb="7">
      <t>キロク</t>
    </rPh>
    <rPh sb="7" eb="9">
      <t>カンリ</t>
    </rPh>
    <rPh sb="10" eb="13">
      <t>ノウヨウチ</t>
    </rPh>
    <phoneticPr fontId="4"/>
  </si>
  <si>
    <t>施設の機能診断（水路）</t>
    <rPh sb="0" eb="2">
      <t>シセツ</t>
    </rPh>
    <rPh sb="3" eb="5">
      <t>キノウ</t>
    </rPh>
    <rPh sb="5" eb="7">
      <t>シンダン</t>
    </rPh>
    <rPh sb="8" eb="10">
      <t>スイロ</t>
    </rPh>
    <phoneticPr fontId="4"/>
  </si>
  <si>
    <t>診断結果の記録管理（水路）</t>
    <rPh sb="0" eb="2">
      <t>シンダン</t>
    </rPh>
    <rPh sb="2" eb="4">
      <t>ケッカ</t>
    </rPh>
    <rPh sb="5" eb="7">
      <t>キロク</t>
    </rPh>
    <rPh sb="7" eb="9">
      <t>カンリ</t>
    </rPh>
    <rPh sb="10" eb="12">
      <t>スイロ</t>
    </rPh>
    <phoneticPr fontId="4"/>
  </si>
  <si>
    <t>施設の機能診断（農道）</t>
    <rPh sb="0" eb="2">
      <t>シセツ</t>
    </rPh>
    <rPh sb="3" eb="5">
      <t>キノウ</t>
    </rPh>
    <rPh sb="5" eb="7">
      <t>シンダン</t>
    </rPh>
    <rPh sb="8" eb="10">
      <t>ノウドウ</t>
    </rPh>
    <phoneticPr fontId="4"/>
  </si>
  <si>
    <t>診断結果の記録管理（農道）</t>
    <rPh sb="0" eb="2">
      <t>シンダン</t>
    </rPh>
    <rPh sb="2" eb="4">
      <t>ケッカ</t>
    </rPh>
    <rPh sb="5" eb="7">
      <t>キロク</t>
    </rPh>
    <rPh sb="7" eb="9">
      <t>カンリ</t>
    </rPh>
    <rPh sb="10" eb="12">
      <t>ノウドウ</t>
    </rPh>
    <phoneticPr fontId="4"/>
  </si>
  <si>
    <t>施設の機能診断（ため池）</t>
    <rPh sb="0" eb="2">
      <t>シセツ</t>
    </rPh>
    <rPh sb="3" eb="5">
      <t>キノウ</t>
    </rPh>
    <rPh sb="5" eb="7">
      <t>シンダン</t>
    </rPh>
    <rPh sb="10" eb="11">
      <t>イケ</t>
    </rPh>
    <phoneticPr fontId="4"/>
  </si>
  <si>
    <t>診断結果の記録管理（ため池）</t>
    <rPh sb="0" eb="2">
      <t>シンダン</t>
    </rPh>
    <rPh sb="2" eb="4">
      <t>ケッカ</t>
    </rPh>
    <rPh sb="5" eb="7">
      <t>キロク</t>
    </rPh>
    <rPh sb="7" eb="9">
      <t>カンリ</t>
    </rPh>
    <rPh sb="12" eb="13">
      <t>イケ</t>
    </rPh>
    <phoneticPr fontId="4"/>
  </si>
  <si>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4"/>
  </si>
  <si>
    <t>破損施設の補修（水路）</t>
    <rPh sb="0" eb="2">
      <t>ハソン</t>
    </rPh>
    <rPh sb="2" eb="4">
      <t>シセツ</t>
    </rPh>
    <rPh sb="5" eb="7">
      <t>ホシュウ</t>
    </rPh>
    <rPh sb="8" eb="10">
      <t>スイロ</t>
    </rPh>
    <phoneticPr fontId="4"/>
  </si>
  <si>
    <t>きめ細やかな雑草対策（水路）</t>
    <rPh sb="2" eb="3">
      <t>コマ</t>
    </rPh>
    <rPh sb="6" eb="8">
      <t>ザッソウ</t>
    </rPh>
    <rPh sb="8" eb="10">
      <t>タイサク</t>
    </rPh>
    <rPh sb="11" eb="13">
      <t>スイロ</t>
    </rPh>
    <phoneticPr fontId="4"/>
  </si>
  <si>
    <t>破損施設の補修（水路の附帯施設）</t>
    <rPh sb="0" eb="2">
      <t>ハソン</t>
    </rPh>
    <rPh sb="2" eb="4">
      <t>シセツ</t>
    </rPh>
    <rPh sb="5" eb="7">
      <t>ホシュウ</t>
    </rPh>
    <rPh sb="8" eb="10">
      <t>スイロ</t>
    </rPh>
    <rPh sb="11" eb="13">
      <t>フタイ</t>
    </rPh>
    <rPh sb="13" eb="15">
      <t>シセツ</t>
    </rPh>
    <phoneticPr fontId="4"/>
  </si>
  <si>
    <t>破損施設の補修（農道）</t>
    <rPh sb="0" eb="2">
      <t>ハソン</t>
    </rPh>
    <rPh sb="2" eb="4">
      <t>シセツ</t>
    </rPh>
    <rPh sb="5" eb="7">
      <t>ホシュウ</t>
    </rPh>
    <rPh sb="8" eb="10">
      <t>ノウドウ</t>
    </rPh>
    <phoneticPr fontId="4"/>
  </si>
  <si>
    <t>きめ細やかな雑草対策（農道）</t>
    <rPh sb="2" eb="3">
      <t>コマ</t>
    </rPh>
    <rPh sb="6" eb="8">
      <t>ザッソウ</t>
    </rPh>
    <rPh sb="8" eb="10">
      <t>タイサク</t>
    </rPh>
    <rPh sb="11" eb="13">
      <t>ノウドウ</t>
    </rPh>
    <phoneticPr fontId="4"/>
  </si>
  <si>
    <t>破損施設の補修（農道の附帯施設）</t>
    <rPh sb="0" eb="2">
      <t>ハソン</t>
    </rPh>
    <rPh sb="2" eb="4">
      <t>シセツ</t>
    </rPh>
    <rPh sb="5" eb="7">
      <t>ホシュウ</t>
    </rPh>
    <rPh sb="8" eb="10">
      <t>ノウドウ</t>
    </rPh>
    <rPh sb="11" eb="13">
      <t>フタイ</t>
    </rPh>
    <rPh sb="13" eb="15">
      <t>シセツ</t>
    </rPh>
    <phoneticPr fontId="4"/>
  </si>
  <si>
    <t>破損施設の補修（ため池の堤体）</t>
    <rPh sb="0" eb="2">
      <t>ハソン</t>
    </rPh>
    <rPh sb="2" eb="4">
      <t>シセツ</t>
    </rPh>
    <rPh sb="5" eb="7">
      <t>ホシュウ</t>
    </rPh>
    <rPh sb="10" eb="11">
      <t>イケ</t>
    </rPh>
    <rPh sb="12" eb="14">
      <t>テイタイ</t>
    </rPh>
    <phoneticPr fontId="4"/>
  </si>
  <si>
    <t>きめ細やかな雑草対策（ため池の堤体）</t>
    <rPh sb="2" eb="3">
      <t>コマ</t>
    </rPh>
    <rPh sb="6" eb="8">
      <t>ザッソウ</t>
    </rPh>
    <rPh sb="8" eb="10">
      <t>タイサク</t>
    </rPh>
    <rPh sb="13" eb="14">
      <t>イケ</t>
    </rPh>
    <rPh sb="15" eb="17">
      <t>テイタイ</t>
    </rPh>
    <phoneticPr fontId="4"/>
  </si>
  <si>
    <t>破損施設の補修（ため池の附帯施設）</t>
    <rPh sb="0" eb="2">
      <t>ハソン</t>
    </rPh>
    <rPh sb="2" eb="4">
      <t>シセツ</t>
    </rPh>
    <rPh sb="5" eb="7">
      <t>ホシュウ</t>
    </rPh>
    <rPh sb="10" eb="11">
      <t>イケ</t>
    </rPh>
    <rPh sb="12" eb="14">
      <t>フタイ</t>
    </rPh>
    <rPh sb="14" eb="16">
      <t>シセツ</t>
    </rPh>
    <phoneticPr fontId="4"/>
  </si>
  <si>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4"/>
  </si>
  <si>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4"/>
  </si>
  <si>
    <t>沈砂池の適正管理</t>
    <rPh sb="0" eb="1">
      <t>チン</t>
    </rPh>
    <rPh sb="1" eb="2">
      <t>サ</t>
    </rPh>
    <rPh sb="2" eb="3">
      <t>イケ</t>
    </rPh>
    <rPh sb="4" eb="6">
      <t>テキセイ</t>
    </rPh>
    <rPh sb="6" eb="8">
      <t>カンリ</t>
    </rPh>
    <phoneticPr fontId="4"/>
  </si>
  <si>
    <t>水田からの排水（濁水）管理</t>
    <rPh sb="0" eb="2">
      <t>スイデン</t>
    </rPh>
    <rPh sb="5" eb="7">
      <t>ハイスイ</t>
    </rPh>
    <rPh sb="8" eb="10">
      <t>ダクスイ</t>
    </rPh>
    <rPh sb="11" eb="13">
      <t>カンリ</t>
    </rPh>
    <phoneticPr fontId="4"/>
  </si>
  <si>
    <t>施設区分</t>
    <rPh sb="0" eb="2">
      <t>シセツ</t>
    </rPh>
    <rPh sb="2" eb="4">
      <t>クブン</t>
    </rPh>
    <phoneticPr fontId="15"/>
  </si>
  <si>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</si>
  <si>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★「区分」欄には、農地維持・資源向上（共同）に係る収支は「１」を、資源向上（長寿命化）に係る収支は「２」を必ず入力してください。
　　区別ができない支出は「１」を記入してください。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シシュツ</t>
    </rPh>
    <rPh sb="81" eb="83">
      <t>キニュウ</t>
    </rPh>
    <phoneticPr fontId="22"/>
  </si>
  <si>
    <t>★実施する月に○を記入してください。</t>
    <rPh sb="1" eb="3">
      <t>ジッシ</t>
    </rPh>
    <rPh sb="5" eb="6">
      <t>ツキ</t>
    </rPh>
    <rPh sb="9" eb="11">
      <t>キニュウ</t>
    </rPh>
    <phoneticPr fontId="4"/>
  </si>
  <si>
    <t>円/10a</t>
    <rPh sb="0" eb="1">
      <t>エン</t>
    </rPh>
    <phoneticPr fontId="4"/>
  </si>
  <si>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4"/>
  </si>
  <si>
    <t>長寿命化への流用</t>
    <rPh sb="0" eb="4">
      <t>チョウジュミョウカ</t>
    </rPh>
    <rPh sb="6" eb="8">
      <t>リュウヨウ</t>
    </rPh>
    <phoneticPr fontId="22"/>
  </si>
  <si>
    <t>内　　容</t>
    <phoneticPr fontId="4"/>
  </si>
  <si>
    <t>農用地</t>
    <rPh sb="0" eb="3">
      <t>ノウヨウチ</t>
    </rPh>
    <phoneticPr fontId="4"/>
  </si>
  <si>
    <t>長寿命化整備計画書</t>
    <rPh sb="0" eb="4">
      <t>チョウジュミョウカ</t>
    </rPh>
    <rPh sb="4" eb="6">
      <t>セイビ</t>
    </rPh>
    <rPh sb="6" eb="9">
      <t>ケイカクショ</t>
    </rPh>
    <phoneticPr fontId="41"/>
  </si>
  <si>
    <t>＜留意事項＞</t>
    <phoneticPr fontId="41"/>
  </si>
  <si>
    <t>（１）　施設の機能診断結果及び長寿命化対策の計画等　　</t>
    <rPh sb="4" eb="6">
      <t>シセツ</t>
    </rPh>
    <rPh sb="7" eb="9">
      <t>キノウ</t>
    </rPh>
    <rPh sb="9" eb="11">
      <t>シンダン</t>
    </rPh>
    <rPh sb="11" eb="13">
      <t>ケッカ</t>
    </rPh>
    <rPh sb="13" eb="14">
      <t>オヨ</t>
    </rPh>
    <rPh sb="15" eb="19">
      <t>チョウジュミョウカ</t>
    </rPh>
    <rPh sb="19" eb="21">
      <t>タイサク</t>
    </rPh>
    <rPh sb="22" eb="24">
      <t>ケイカク</t>
    </rPh>
    <rPh sb="24" eb="25">
      <t>ナド</t>
    </rPh>
    <phoneticPr fontId="41"/>
  </si>
  <si>
    <t>番号</t>
    <rPh sb="0" eb="2">
      <t>バンゴウ</t>
    </rPh>
    <phoneticPr fontId="41"/>
  </si>
  <si>
    <t>施設名</t>
    <rPh sb="0" eb="2">
      <t>シセツ</t>
    </rPh>
    <rPh sb="2" eb="3">
      <t>メイ</t>
    </rPh>
    <phoneticPr fontId="41"/>
  </si>
  <si>
    <t>設置
年度</t>
    <rPh sb="0" eb="2">
      <t>セッチ</t>
    </rPh>
    <rPh sb="3" eb="5">
      <t>ネンド</t>
    </rPh>
    <phoneticPr fontId="41"/>
  </si>
  <si>
    <t>施設の概要</t>
    <rPh sb="0" eb="2">
      <t>シセツ</t>
    </rPh>
    <rPh sb="3" eb="5">
      <t>ガイヨウ</t>
    </rPh>
    <phoneticPr fontId="41"/>
  </si>
  <si>
    <t>機能診断結果
（劣化状況等）</t>
    <phoneticPr fontId="41"/>
  </si>
  <si>
    <t>長寿命化対策の内容</t>
    <rPh sb="0" eb="4">
      <t>チョウジュミョウカ</t>
    </rPh>
    <rPh sb="4" eb="6">
      <t>タイサク</t>
    </rPh>
    <rPh sb="7" eb="9">
      <t>ナイヨウ</t>
    </rPh>
    <phoneticPr fontId="41"/>
  </si>
  <si>
    <t>数量</t>
    <rPh sb="0" eb="2">
      <t>スウリョウ</t>
    </rPh>
    <phoneticPr fontId="41"/>
  </si>
  <si>
    <t>実施年度</t>
    <rPh sb="0" eb="2">
      <t>ジッシ</t>
    </rPh>
    <rPh sb="2" eb="4">
      <t>ネンド</t>
    </rPh>
    <phoneticPr fontId="4"/>
  </si>
  <si>
    <t>備考</t>
    <rPh sb="0" eb="2">
      <t>ビコウ</t>
    </rPh>
    <phoneticPr fontId="41"/>
  </si>
  <si>
    <t>（２）　施設の位置図</t>
    <rPh sb="4" eb="6">
      <t>シセツ</t>
    </rPh>
    <rPh sb="7" eb="10">
      <t>イチズ</t>
    </rPh>
    <phoneticPr fontId="41"/>
  </si>
  <si>
    <t>　対象施設の位置図を添付し、長寿命化対策を行う施設について、活動内容、数量等を記載すること。</t>
    <rPh sb="14" eb="18">
      <t>チョウジュミョウカ</t>
    </rPh>
    <phoneticPr fontId="4"/>
  </si>
  <si>
    <t>適用条件の確認</t>
    <rPh sb="0" eb="2">
      <t>テキヨウ</t>
    </rPh>
    <rPh sb="2" eb="4">
      <t>ジョウケン</t>
    </rPh>
    <rPh sb="5" eb="7">
      <t>カクニン</t>
    </rPh>
    <phoneticPr fontId="4"/>
  </si>
  <si>
    <r>
      <t>適用条件の確認</t>
    </r>
    <r>
      <rPr>
        <sz val="10"/>
        <rFont val="メイリオ"/>
        <family val="3"/>
        <charset val="128"/>
      </rPr>
      <t xml:space="preserve">　　 </t>
    </r>
    <rPh sb="0" eb="2">
      <t>テキヨウ</t>
    </rPh>
    <rPh sb="2" eb="4">
      <t>ジョウケン</t>
    </rPh>
    <rPh sb="5" eb="7">
      <t>カクニン</t>
    </rPh>
    <phoneticPr fontId="4"/>
  </si>
  <si>
    <t>地目</t>
    <rPh sb="0" eb="2">
      <t>チモク</t>
    </rPh>
    <phoneticPr fontId="15"/>
  </si>
  <si>
    <t>組織の構成員</t>
  </si>
  <si>
    <t>=</t>
    <phoneticPr fontId="4"/>
  </si>
  <si>
    <t>+ 団体の構成員のうち、共同活動に参加する人数</t>
    <phoneticPr fontId="4"/>
  </si>
  <si>
    <t>共同活動に参加する構成員の総人数</t>
    <phoneticPr fontId="4"/>
  </si>
  <si>
    <t>のうち、８割にあたる</t>
    <rPh sb="4" eb="5">
      <t>ワリ</t>
    </rPh>
    <phoneticPr fontId="4"/>
  </si>
  <si>
    <t>以上が</t>
    <phoneticPr fontId="4"/>
  </si>
  <si>
    <t>参加する実践活動を毎年度行う。</t>
    <rPh sb="0" eb="2">
      <t>サンカ</t>
    </rPh>
    <rPh sb="4" eb="6">
      <t>ジッセン</t>
    </rPh>
    <rPh sb="6" eb="8">
      <t>カツドウ</t>
    </rPh>
    <rPh sb="9" eb="12">
      <t>マイネンド</t>
    </rPh>
    <rPh sb="12" eb="13">
      <t>オコナ</t>
    </rPh>
    <phoneticPr fontId="4"/>
  </si>
  <si>
    <t>活動に参加した最大人数</t>
    <rPh sb="0" eb="2">
      <t>カツドウ</t>
    </rPh>
    <rPh sb="3" eb="5">
      <t>サンカ</t>
    </rPh>
    <rPh sb="7" eb="9">
      <t>サイダイ</t>
    </rPh>
    <rPh sb="9" eb="11">
      <t>ニンズウ</t>
    </rPh>
    <phoneticPr fontId="4"/>
  </si>
  <si>
    <t>実施日</t>
    <rPh sb="0" eb="3">
      <t>ジッシビ</t>
    </rPh>
    <phoneticPr fontId="4"/>
  </si>
  <si>
    <t>研修</t>
    <rPh sb="0" eb="2">
      <t>ケンシュウ</t>
    </rPh>
    <phoneticPr fontId="4"/>
  </si>
  <si>
    <t>研修</t>
    <rPh sb="0" eb="2">
      <t>ケンシュウ</t>
    </rPh>
    <phoneticPr fontId="4"/>
  </si>
  <si>
    <t>点検・計画策定</t>
    <rPh sb="0" eb="2">
      <t>テンケン</t>
    </rPh>
    <rPh sb="3" eb="5">
      <t>ケイカク</t>
    </rPh>
    <rPh sb="5" eb="7">
      <t>サクテイ</t>
    </rPh>
    <phoneticPr fontId="15"/>
  </si>
  <si>
    <t>機能診断・計画策定</t>
    <rPh sb="0" eb="2">
      <t>キノウ</t>
    </rPh>
    <rPh sb="2" eb="4">
      <t>シンダン</t>
    </rPh>
    <rPh sb="5" eb="7">
      <t>ケイカク</t>
    </rPh>
    <rPh sb="7" eb="9">
      <t>サクテイ</t>
    </rPh>
    <phoneticPr fontId="15"/>
  </si>
  <si>
    <t>啓発・普及</t>
    <rPh sb="0" eb="2">
      <t>ケイハツ</t>
    </rPh>
    <rPh sb="3" eb="5">
      <t>フキュウ</t>
    </rPh>
    <phoneticPr fontId="4"/>
  </si>
  <si>
    <t>研修</t>
    <rPh sb="0" eb="2">
      <t>ケンシュウ</t>
    </rPh>
    <phoneticPr fontId="3"/>
  </si>
  <si>
    <t>実践活動</t>
    <rPh sb="0" eb="2">
      <t>ジッセン</t>
    </rPh>
    <rPh sb="2" eb="4">
      <t>カツドウ</t>
    </rPh>
    <phoneticPr fontId="4"/>
  </si>
  <si>
    <t>農村環境保全活動</t>
    <rPh sb="0" eb="2">
      <t>ノウソン</t>
    </rPh>
    <rPh sb="2" eb="4">
      <t>カンキョウ</t>
    </rPh>
    <rPh sb="4" eb="6">
      <t>ホゼン</t>
    </rPh>
    <rPh sb="6" eb="8">
      <t>カツドウ</t>
    </rPh>
    <phoneticPr fontId="4"/>
  </si>
  <si>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4"/>
  </si>
  <si>
    <t>実践活動</t>
    <rPh sb="0" eb="2">
      <t>ジッセン</t>
    </rPh>
    <rPh sb="2" eb="4">
      <t>カツドウ</t>
    </rPh>
    <phoneticPr fontId="4"/>
  </si>
  <si>
    <t>農村環境保全活動</t>
    <rPh sb="0" eb="2">
      <t>ノウソン</t>
    </rPh>
    <rPh sb="2" eb="4">
      <t>カンキョウ</t>
    </rPh>
    <rPh sb="4" eb="6">
      <t>ホゼン</t>
    </rPh>
    <rPh sb="6" eb="8">
      <t>カツドウ</t>
    </rPh>
    <phoneticPr fontId="4"/>
  </si>
  <si>
    <t>加算措置</t>
    <rPh sb="0" eb="2">
      <t>カサン</t>
    </rPh>
    <rPh sb="2" eb="4">
      <t>ソチ</t>
    </rPh>
    <phoneticPr fontId="4"/>
  </si>
  <si>
    <t>必要に応じて</t>
    <rPh sb="0" eb="2">
      <t>ヒツヨウ</t>
    </rPh>
    <rPh sb="3" eb="4">
      <t>オウ</t>
    </rPh>
    <phoneticPr fontId="4"/>
  </si>
  <si>
    <t>長寿命化整備計画</t>
    <rPh sb="0" eb="4">
      <t>チョウジュミョウカ</t>
    </rPh>
    <rPh sb="4" eb="6">
      <t>セイビ</t>
    </rPh>
    <rPh sb="6" eb="8">
      <t>ケイカク</t>
    </rPh>
    <phoneticPr fontId="4"/>
  </si>
  <si>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4"/>
  </si>
  <si>
    <t>印</t>
    <rPh sb="0" eb="1">
      <t>イン</t>
    </rPh>
    <phoneticPr fontId="4"/>
  </si>
  <si>
    <t xml:space="preserve"> 　　　 　　ロ　ロの活動</t>
    <phoneticPr fontId="4"/>
  </si>
  <si>
    <t>　　① １号事業</t>
    <rPh sb="5" eb="6">
      <t>ゴウ</t>
    </rPh>
    <rPh sb="6" eb="8">
      <t>ジギョウ</t>
    </rPh>
    <phoneticPr fontId="19"/>
  </si>
  <si>
    <t>（例）　活動計画書「Ⅰ．地区の概要」の「１．活動期間」及び「２．実施区域内の農用地、施設」並びに「（別添１）実施区域位置図」のとおり。</t>
    <rPh sb="1" eb="2">
      <t>レイ</t>
    </rPh>
    <rPh sb="32" eb="34">
      <t>ジッシ</t>
    </rPh>
    <phoneticPr fontId="19"/>
  </si>
  <si>
    <t>活動計画書「３．活動の計画」の「（１）農地維持支払」に記載のとおり。</t>
    <phoneticPr fontId="4"/>
  </si>
  <si>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4"/>
  </si>
  <si>
    <t>印</t>
    <rPh sb="0" eb="1">
      <t>イン</t>
    </rPh>
    <phoneticPr fontId="4"/>
  </si>
  <si>
    <t>Ⅰ．　</t>
    <phoneticPr fontId="4"/>
  </si>
  <si>
    <t>地区の概要（共通）</t>
    <phoneticPr fontId="4"/>
  </si>
  <si>
    <t>＜施行注意＞</t>
    <rPh sb="1" eb="3">
      <t>セコウ</t>
    </rPh>
    <rPh sb="3" eb="5">
      <t>チュウイ</t>
    </rPh>
    <phoneticPr fontId="4"/>
  </si>
  <si>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4"/>
  </si>
  <si>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4"/>
  </si>
  <si>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4"/>
  </si>
  <si>
    <t>対象組織が広域活動組織の場合は○</t>
    <rPh sb="0" eb="2">
      <t>タイショウ</t>
    </rPh>
    <rPh sb="2" eb="4">
      <t>ソシキ</t>
    </rPh>
    <rPh sb="5" eb="7">
      <t>コウイキ</t>
    </rPh>
    <rPh sb="7" eb="9">
      <t>カツドウ</t>
    </rPh>
    <rPh sb="9" eb="11">
      <t>ソシキ</t>
    </rPh>
    <rPh sb="12" eb="14">
      <t>バアイ</t>
    </rPh>
    <phoneticPr fontId="4"/>
  </si>
  <si>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4"/>
  </si>
  <si>
    <t>対象農用地面積</t>
    <rPh sb="0" eb="2">
      <t>タイショウ</t>
    </rPh>
    <rPh sb="2" eb="5">
      <t>ノウヨウチ</t>
    </rPh>
    <rPh sb="5" eb="7">
      <t>メンセキ</t>
    </rPh>
    <phoneticPr fontId="4"/>
  </si>
  <si>
    <t>１　点検</t>
    <rPh sb="2" eb="4">
      <t>テンケン</t>
    </rPh>
    <phoneticPr fontId="4"/>
  </si>
  <si>
    <t>４　遊休農地発生防止のための保全管理</t>
    <phoneticPr fontId="4"/>
  </si>
  <si>
    <t>６　鳥獣害防護柵等の保守管理</t>
    <rPh sb="2" eb="4">
      <t>チョウジュウ</t>
    </rPh>
    <rPh sb="4" eb="5">
      <t>ガイ</t>
    </rPh>
    <rPh sb="5" eb="8">
      <t>ボウゴサク</t>
    </rPh>
    <rPh sb="8" eb="9">
      <t>トウ</t>
    </rPh>
    <rPh sb="10" eb="12">
      <t>ホシュ</t>
    </rPh>
    <rPh sb="12" eb="14">
      <t>カンリ</t>
    </rPh>
    <phoneticPr fontId="4"/>
  </si>
  <si>
    <t>７　水路の草刈り</t>
    <rPh sb="2" eb="4">
      <t>スイロ</t>
    </rPh>
    <phoneticPr fontId="4"/>
  </si>
  <si>
    <t>８　水路の泥上げ</t>
    <rPh sb="5" eb="6">
      <t>ドロ</t>
    </rPh>
    <rPh sb="6" eb="7">
      <t>ア</t>
    </rPh>
    <phoneticPr fontId="4"/>
  </si>
  <si>
    <t>９　水路附帯施設の保守管理</t>
    <rPh sb="2" eb="4">
      <t>スイロ</t>
    </rPh>
    <rPh sb="4" eb="6">
      <t>フタイ</t>
    </rPh>
    <rPh sb="6" eb="8">
      <t>シセツ</t>
    </rPh>
    <rPh sb="9" eb="11">
      <t>ホシュ</t>
    </rPh>
    <rPh sb="11" eb="13">
      <t>カンリ</t>
    </rPh>
    <phoneticPr fontId="4"/>
  </si>
  <si>
    <t>10　農道の草刈り</t>
    <rPh sb="3" eb="5">
      <t>ノウドウ</t>
    </rPh>
    <rPh sb="6" eb="8">
      <t>クサカ</t>
    </rPh>
    <phoneticPr fontId="4"/>
  </si>
  <si>
    <t xml:space="preserve">11　農道側溝の泥上げ </t>
    <rPh sb="5" eb="7">
      <t>ソッコウ</t>
    </rPh>
    <rPh sb="8" eb="9">
      <t>ドロ</t>
    </rPh>
    <rPh sb="9" eb="10">
      <t>ア</t>
    </rPh>
    <phoneticPr fontId="4"/>
  </si>
  <si>
    <t>12　路面の維持</t>
    <rPh sb="3" eb="5">
      <t>ロメン</t>
    </rPh>
    <rPh sb="6" eb="8">
      <t>イジ</t>
    </rPh>
    <phoneticPr fontId="4"/>
  </si>
  <si>
    <t>13　ため池の草刈り</t>
    <rPh sb="5" eb="6">
      <t>イケ</t>
    </rPh>
    <phoneticPr fontId="4"/>
  </si>
  <si>
    <t>14　ため池の泥上げ</t>
    <rPh sb="7" eb="8">
      <t>ドロ</t>
    </rPh>
    <rPh sb="8" eb="9">
      <t>ア</t>
    </rPh>
    <phoneticPr fontId="4"/>
  </si>
  <si>
    <t>15　ため池附帯施設の保守管理</t>
    <rPh sb="6" eb="8">
      <t>フタイ</t>
    </rPh>
    <rPh sb="8" eb="10">
      <t>シセツ</t>
    </rPh>
    <rPh sb="11" eb="13">
      <t>ホシュ</t>
    </rPh>
    <rPh sb="13" eb="15">
      <t>カンリ</t>
    </rPh>
    <phoneticPr fontId="4"/>
  </si>
  <si>
    <t>16　異常気象時の対応</t>
    <phoneticPr fontId="4"/>
  </si>
  <si>
    <t>２　年度活動計画の策定</t>
    <rPh sb="2" eb="4">
      <t>ネンド</t>
    </rPh>
    <rPh sb="4" eb="6">
      <t>カツドウ</t>
    </rPh>
    <rPh sb="6" eb="8">
      <t>ケイカク</t>
    </rPh>
    <rPh sb="9" eb="11">
      <t>サクテイ</t>
    </rPh>
    <phoneticPr fontId="4"/>
  </si>
  <si>
    <t>５　畦畔・法面・防風林の草刈り</t>
    <rPh sb="2" eb="4">
      <t>ケイハン</t>
    </rPh>
    <rPh sb="5" eb="7">
      <t>ノリメン</t>
    </rPh>
    <rPh sb="8" eb="11">
      <t>ボウフウリン</t>
    </rPh>
    <rPh sb="12" eb="14">
      <t>クサカリ</t>
    </rPh>
    <phoneticPr fontId="4"/>
  </si>
  <si>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4"/>
  </si>
  <si>
    <t>①中心経営体との役割分担による保全管理</t>
    <phoneticPr fontId="4"/>
  </si>
  <si>
    <t>②集落営農組織を基礎とした地域ぐるみの保全管理</t>
    <phoneticPr fontId="4"/>
  </si>
  <si>
    <t>③地域外の経営体との協力・役割分担による保全管理</t>
    <phoneticPr fontId="4"/>
  </si>
  <si>
    <t>④集落間連携や広域的活動による保全管理</t>
    <phoneticPr fontId="4"/>
  </si>
  <si>
    <t>⑤多様な地域資源管理の担い手による保全管理</t>
    <rPh sb="4" eb="6">
      <t>チイキ</t>
    </rPh>
    <phoneticPr fontId="4"/>
  </si>
  <si>
    <t>⑥その他</t>
    <phoneticPr fontId="4"/>
  </si>
  <si>
    <t>①農地の利用集積に伴う管理作業</t>
    <phoneticPr fontId="4"/>
  </si>
  <si>
    <t>②高齢農家の農用地に係る管理作業</t>
    <phoneticPr fontId="4"/>
  </si>
  <si>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4"/>
  </si>
  <si>
    <t>２）今後、地域で取り組んでいくべき保全管理の内容を①～⑤から1項目以上選んでください。</t>
    <phoneticPr fontId="4"/>
  </si>
  <si>
    <t>④共同利用施設の保全管理</t>
    <rPh sb="1" eb="3">
      <t>キョウドウ</t>
    </rPh>
    <rPh sb="3" eb="5">
      <t>リヨウ</t>
    </rPh>
    <rPh sb="5" eb="7">
      <t>シセツ</t>
    </rPh>
    <rPh sb="8" eb="10">
      <t>ホゼン</t>
    </rPh>
    <rPh sb="10" eb="12">
      <t>カンリ</t>
    </rPh>
    <phoneticPr fontId="4"/>
  </si>
  <si>
    <t>⑤その他</t>
    <phoneticPr fontId="4"/>
  </si>
  <si>
    <t>②入り作等の近隣の担い手との協力</t>
    <phoneticPr fontId="4"/>
  </si>
  <si>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4"/>
  </si>
  <si>
    <t>④新たな保全管理の担い手の確保</t>
    <rPh sb="1" eb="2">
      <t>アラ</t>
    </rPh>
    <rPh sb="4" eb="6">
      <t>ホゼン</t>
    </rPh>
    <rPh sb="6" eb="8">
      <t>カンリ</t>
    </rPh>
    <rPh sb="9" eb="10">
      <t>ニナ</t>
    </rPh>
    <rPh sb="11" eb="12">
      <t>テ</t>
    </rPh>
    <rPh sb="13" eb="15">
      <t>カクホ</t>
    </rPh>
    <phoneticPr fontId="4"/>
  </si>
  <si>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4"/>
  </si>
  <si>
    <t>⑥集落間の連携や広域的な活動</t>
    <rPh sb="1" eb="4">
      <t>シュウラクカン</t>
    </rPh>
    <rPh sb="5" eb="7">
      <t>レンケイ</t>
    </rPh>
    <rPh sb="8" eb="11">
      <t>コウイキテキ</t>
    </rPh>
    <rPh sb="12" eb="14">
      <t>カツドウ</t>
    </rPh>
    <phoneticPr fontId="4"/>
  </si>
  <si>
    <t>⑦その他</t>
    <phoneticPr fontId="4"/>
  </si>
  <si>
    <t>４） ２）で選んだ内容に取り組むため、毎年実践する取組を17～23から1項目以上選んでください。</t>
    <rPh sb="19" eb="21">
      <t>マイトシ</t>
    </rPh>
    <rPh sb="21" eb="23">
      <t>ジッセン</t>
    </rPh>
    <rPh sb="25" eb="27">
      <t>トリクミ</t>
    </rPh>
    <phoneticPr fontId="4"/>
  </si>
  <si>
    <t>18．農業者に対する意向調査、農業者による現地調査</t>
    <phoneticPr fontId="4"/>
  </si>
  <si>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4"/>
  </si>
  <si>
    <t>21．地域住民等に対する意向調査、地域
　　住民等との集落内調査</t>
    <rPh sb="3" eb="5">
      <t>チイキ</t>
    </rPh>
    <rPh sb="5" eb="7">
      <t>ジュウミン</t>
    </rPh>
    <rPh sb="7" eb="8">
      <t>トウ</t>
    </rPh>
    <rPh sb="9" eb="10">
      <t>タイ</t>
    </rPh>
    <rPh sb="12" eb="14">
      <t>イコウ</t>
    </rPh>
    <rPh sb="14" eb="16">
      <t>チョウサ</t>
    </rPh>
    <rPh sb="17" eb="19">
      <t>チイキ</t>
    </rPh>
    <rPh sb="22" eb="24">
      <t>ジュウミン</t>
    </rPh>
    <rPh sb="24" eb="25">
      <t>トウ</t>
    </rPh>
    <rPh sb="27" eb="29">
      <t>シュウラク</t>
    </rPh>
    <rPh sb="29" eb="30">
      <t>ナイ</t>
    </rPh>
    <rPh sb="30" eb="32">
      <t>チョウサ</t>
    </rPh>
    <phoneticPr fontId="4"/>
  </si>
  <si>
    <t>22．有識者等による研修会、検討会の開催</t>
    <rPh sb="3" eb="6">
      <t>ユウシキシャ</t>
    </rPh>
    <rPh sb="6" eb="7">
      <t>トウ</t>
    </rPh>
    <rPh sb="10" eb="13">
      <t>ケンシュウカイ</t>
    </rPh>
    <rPh sb="14" eb="17">
      <t>ケントウカイ</t>
    </rPh>
    <rPh sb="18" eb="20">
      <t>カイサイ</t>
    </rPh>
    <phoneticPr fontId="4"/>
  </si>
  <si>
    <t>23．その他</t>
    <phoneticPr fontId="4"/>
  </si>
  <si>
    <t>24　農用地の機能診断</t>
    <rPh sb="7" eb="9">
      <t>キノウ</t>
    </rPh>
    <rPh sb="9" eb="11">
      <t>シンダン</t>
    </rPh>
    <phoneticPr fontId="4"/>
  </si>
  <si>
    <t>25　水路の機能診断</t>
    <rPh sb="3" eb="5">
      <t>スイロ</t>
    </rPh>
    <phoneticPr fontId="4"/>
  </si>
  <si>
    <t>26　農道の機能診断</t>
    <rPh sb="3" eb="5">
      <t>ノウドウ</t>
    </rPh>
    <phoneticPr fontId="4"/>
  </si>
  <si>
    <t>27　ため池の機能診断</t>
    <rPh sb="5" eb="6">
      <t>イケ</t>
    </rPh>
    <phoneticPr fontId="4"/>
  </si>
  <si>
    <t>29　機能診断・補修技術等に関する研修</t>
    <rPh sb="14" eb="15">
      <t>カン</t>
    </rPh>
    <phoneticPr fontId="4"/>
  </si>
  <si>
    <t>30　農用地の軽微な補修等</t>
    <rPh sb="3" eb="6">
      <t>ノウヨウチ</t>
    </rPh>
    <rPh sb="7" eb="9">
      <t>ケイビ</t>
    </rPh>
    <rPh sb="10" eb="13">
      <t>ホシュウトウ</t>
    </rPh>
    <phoneticPr fontId="4"/>
  </si>
  <si>
    <t>31　水路の軽微な補修等</t>
    <rPh sb="6" eb="8">
      <t>ケイビ</t>
    </rPh>
    <rPh sb="9" eb="12">
      <t>ホシュウトウ</t>
    </rPh>
    <phoneticPr fontId="4"/>
  </si>
  <si>
    <t>32　農道の軽微な補修等</t>
    <rPh sb="6" eb="8">
      <t>ケイビ</t>
    </rPh>
    <rPh sb="9" eb="12">
      <t>ホシュウトウ</t>
    </rPh>
    <phoneticPr fontId="4"/>
  </si>
  <si>
    <t>33　ため池の軽微な補修等</t>
    <rPh sb="7" eb="9">
      <t>ケイビ</t>
    </rPh>
    <rPh sb="10" eb="13">
      <t>ホシュウトウ</t>
    </rPh>
    <phoneticPr fontId="4"/>
  </si>
  <si>
    <t>34　生物多様性保全計画の策定</t>
    <rPh sb="3" eb="5">
      <t>セイブツ</t>
    </rPh>
    <rPh sb="5" eb="8">
      <t>タヨウセイ</t>
    </rPh>
    <rPh sb="8" eb="10">
      <t>ホゼン</t>
    </rPh>
    <rPh sb="10" eb="12">
      <t>ケイカク</t>
    </rPh>
    <rPh sb="13" eb="15">
      <t>サクテイ</t>
    </rPh>
    <phoneticPr fontId="4"/>
  </si>
  <si>
    <t>35　水質保全計画、農地保全計画の策定</t>
    <phoneticPr fontId="4"/>
  </si>
  <si>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4"/>
  </si>
  <si>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4"/>
  </si>
  <si>
    <t>38　資源循環計画の策定</t>
    <rPh sb="3" eb="5">
      <t>シゲン</t>
    </rPh>
    <rPh sb="5" eb="7">
      <t>ジュンカン</t>
    </rPh>
    <rPh sb="7" eb="9">
      <t>ケイカク</t>
    </rPh>
    <rPh sb="10" eb="12">
      <t>サクテイ</t>
    </rPh>
    <phoneticPr fontId="4"/>
  </si>
  <si>
    <t>計画策定</t>
    <rPh sb="0" eb="2">
      <t>ケイカク</t>
    </rPh>
    <rPh sb="2" eb="4">
      <t>サクテイ</t>
    </rPh>
    <phoneticPr fontId="4"/>
  </si>
  <si>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</si>
  <si>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</si>
  <si>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多面的機能の増進を
図る活動</t>
    <rPh sb="0" eb="3">
      <t>タメンテキ</t>
    </rPh>
    <rPh sb="3" eb="5">
      <t>キノウ</t>
    </rPh>
    <rPh sb="6" eb="8">
      <t>ゾウシン</t>
    </rPh>
    <rPh sb="10" eb="11">
      <t>ハカ</t>
    </rPh>
    <rPh sb="12" eb="14">
      <t>カツドウ</t>
    </rPh>
    <phoneticPr fontId="4"/>
  </si>
  <si>
    <t>61　水路の補修</t>
    <rPh sb="3" eb="5">
      <t>スイロ</t>
    </rPh>
    <rPh sb="6" eb="8">
      <t>ホシュウ</t>
    </rPh>
    <phoneticPr fontId="3"/>
  </si>
  <si>
    <t>62　水路の更新等</t>
    <rPh sb="3" eb="5">
      <t>スイロ</t>
    </rPh>
    <rPh sb="6" eb="8">
      <t>コウシン</t>
    </rPh>
    <rPh sb="8" eb="9">
      <t>トウ</t>
    </rPh>
    <phoneticPr fontId="3"/>
  </si>
  <si>
    <t>63　農道の補修</t>
    <rPh sb="3" eb="5">
      <t>ノウドウ</t>
    </rPh>
    <rPh sb="6" eb="8">
      <t>ホシュウ</t>
    </rPh>
    <phoneticPr fontId="3"/>
  </si>
  <si>
    <t>64　農道の更新等</t>
    <rPh sb="3" eb="5">
      <t>ノウドウ</t>
    </rPh>
    <rPh sb="6" eb="8">
      <t>コウシン</t>
    </rPh>
    <rPh sb="8" eb="9">
      <t>トウ</t>
    </rPh>
    <phoneticPr fontId="3"/>
  </si>
  <si>
    <t>65　ため池の補修</t>
    <rPh sb="5" eb="6">
      <t>イケ</t>
    </rPh>
    <rPh sb="7" eb="9">
      <t>ホシュウ</t>
    </rPh>
    <phoneticPr fontId="3"/>
  </si>
  <si>
    <t>66　ため池（附帯施設）の更新等</t>
    <rPh sb="5" eb="6">
      <t>イケ</t>
    </rPh>
    <rPh sb="7" eb="9">
      <t>フタイ</t>
    </rPh>
    <rPh sb="9" eb="11">
      <t>シセツ</t>
    </rPh>
    <rPh sb="13" eb="15">
      <t>コウシン</t>
    </rPh>
    <rPh sb="15" eb="16">
      <t>トウ</t>
    </rPh>
    <phoneticPr fontId="3"/>
  </si>
  <si>
    <t>　（１）多面的機能発揮促進事業の種類及び実施区域</t>
    <phoneticPr fontId="19"/>
  </si>
  <si>
    <t>　（２）活動の内容等</t>
    <rPh sb="4" eb="6">
      <t>カツドウ</t>
    </rPh>
    <rPh sb="7" eb="9">
      <t>ナイヨウ</t>
    </rPh>
    <rPh sb="9" eb="10">
      <t>トウ</t>
    </rPh>
    <phoneticPr fontId="19"/>
  </si>
  <si>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19"/>
  </si>
  <si>
    <t xml:space="preserve">  　 ２）活動の内容</t>
    <rPh sb="6" eb="8">
      <t>カツドウ</t>
    </rPh>
    <rPh sb="9" eb="11">
      <t>ナイヨウ</t>
    </rPh>
    <phoneticPr fontId="19"/>
  </si>
  <si>
    <t>☆直営施工の実施方針について</t>
    <rPh sb="1" eb="3">
      <t>チョクエイ</t>
    </rPh>
    <rPh sb="3" eb="5">
      <t>セコウ</t>
    </rPh>
    <rPh sb="6" eb="8">
      <t>ジッシ</t>
    </rPh>
    <rPh sb="8" eb="10">
      <t>ホウシン</t>
    </rPh>
    <phoneticPr fontId="4"/>
  </si>
  <si>
    <t>直営施工は実施しない</t>
    <rPh sb="0" eb="2">
      <t>チョクエイ</t>
    </rPh>
    <rPh sb="2" eb="4">
      <t>セコウ</t>
    </rPh>
    <rPh sb="5" eb="7">
      <t>ジッシ</t>
    </rPh>
    <phoneticPr fontId="4"/>
  </si>
  <si>
    <t>機能診断・
計画策定</t>
    <rPh sb="0" eb="2">
      <t>キノウ</t>
    </rPh>
    <rPh sb="2" eb="4">
      <t>シンダン</t>
    </rPh>
    <rPh sb="6" eb="8">
      <t>ケイカク</t>
    </rPh>
    <rPh sb="8" eb="10">
      <t>サクテイ</t>
    </rPh>
    <phoneticPr fontId="4"/>
  </si>
  <si>
    <t>（別添１）</t>
    <rPh sb="1" eb="3">
      <t>ベッテン</t>
    </rPh>
    <phoneticPr fontId="4"/>
  </si>
  <si>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15"/>
  </si>
  <si>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と活動組織は、本書２通を作成し記名押印の上、そ
れぞれ１通を保有するものとする。</t>
    </r>
    <phoneticPr fontId="15"/>
  </si>
  <si>
    <t>第１条　活動組織が行う多面的機能支払交付金に係る活動の対象となる施設及び活動期間は、別添
　　　「多面的機能支払交付金に係る活動計画書」のⅠに定めるとおりとする。</t>
    <phoneticPr fontId="15"/>
  </si>
  <si>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15"/>
  </si>
  <si>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15"/>
  </si>
  <si>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15"/>
  </si>
  <si>
    <t>農地維持支払交付金、資源向上支払交付金（共同）、資源向上支払交付金（長寿命化）</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22"/>
  </si>
  <si>
    <t>循環かんがいによる水質保全</t>
    <rPh sb="0" eb="2">
      <t>ジュンカン</t>
    </rPh>
    <rPh sb="9" eb="11">
      <t>スイシツ</t>
    </rPh>
    <rPh sb="11" eb="13">
      <t>ホゼン</t>
    </rPh>
    <phoneticPr fontId="3"/>
  </si>
  <si>
    <t>浄化水路による水質保全</t>
    <rPh sb="0" eb="2">
      <t>ジョウカ</t>
    </rPh>
    <rPh sb="2" eb="4">
      <t>スイロ</t>
    </rPh>
    <rPh sb="7" eb="9">
      <t>スイシツ</t>
    </rPh>
    <rPh sb="9" eb="11">
      <t>ホゼン</t>
    </rPh>
    <phoneticPr fontId="3"/>
  </si>
  <si>
    <t>地下水かん養</t>
    <rPh sb="0" eb="3">
      <t>チカスイ</t>
    </rPh>
    <rPh sb="5" eb="6">
      <t>ヨウ</t>
    </rPh>
    <phoneticPr fontId="3"/>
  </si>
  <si>
    <t>持続的な水管理</t>
    <rPh sb="0" eb="3">
      <t>ジゾクテキ</t>
    </rPh>
    <rPh sb="4" eb="5">
      <t>ミズ</t>
    </rPh>
    <rPh sb="5" eb="7">
      <t>カンリ</t>
    </rPh>
    <phoneticPr fontId="3"/>
  </si>
  <si>
    <t>土壌流出防止</t>
    <rPh sb="0" eb="2">
      <t>ドジョウ</t>
    </rPh>
    <rPh sb="2" eb="4">
      <t>リュウシュツ</t>
    </rPh>
    <rPh sb="4" eb="6">
      <t>ボウシ</t>
    </rPh>
    <phoneticPr fontId="3"/>
  </si>
  <si>
    <t>生物多様性の回復</t>
    <rPh sb="0" eb="2">
      <t>セイブツ</t>
    </rPh>
    <rPh sb="2" eb="5">
      <t>タヨウセイ</t>
    </rPh>
    <rPh sb="6" eb="8">
      <t>カイフク</t>
    </rPh>
    <phoneticPr fontId="3"/>
  </si>
  <si>
    <t>水環境の回復</t>
    <rPh sb="0" eb="3">
      <t>ミズカンキョウ</t>
    </rPh>
    <rPh sb="4" eb="6">
      <t>カイフク</t>
    </rPh>
    <phoneticPr fontId="3"/>
  </si>
  <si>
    <t>持続的な畦畔管理</t>
    <rPh sb="0" eb="3">
      <t>ジゾクテキ</t>
    </rPh>
    <rPh sb="4" eb="6">
      <t>ケイハン</t>
    </rPh>
    <rPh sb="6" eb="8">
      <t>カンリ</t>
    </rPh>
    <phoneticPr fontId="3"/>
  </si>
  <si>
    <t>専門家の指導</t>
    <rPh sb="0" eb="3">
      <t>センモンカ</t>
    </rPh>
    <rPh sb="4" eb="6">
      <t>シドウ</t>
    </rPh>
    <phoneticPr fontId="3"/>
  </si>
  <si>
    <t>２．組織の広域化・体制強化の状況</t>
    <rPh sb="2" eb="4">
      <t>ソシキ</t>
    </rPh>
    <rPh sb="5" eb="8">
      <t>コウイキカ</t>
    </rPh>
    <rPh sb="9" eb="11">
      <t>タイセイ</t>
    </rPh>
    <rPh sb="11" eb="13">
      <t>キョウカ</t>
    </rPh>
    <rPh sb="14" eb="16">
      <t>ジョウキョウ</t>
    </rPh>
    <phoneticPr fontId="4"/>
  </si>
  <si>
    <t>点検・
計画策定</t>
    <rPh sb="0" eb="2">
      <t>テンケン</t>
    </rPh>
    <rPh sb="4" eb="6">
      <t>ケイカク</t>
    </rPh>
    <rPh sb="6" eb="8">
      <t>サクテイ</t>
    </rPh>
    <phoneticPr fontId="4"/>
  </si>
  <si>
    <t>１　点検</t>
    <rPh sb="2" eb="4">
      <t>テンケン</t>
    </rPh>
    <phoneticPr fontId="15"/>
  </si>
  <si>
    <t>２　年度活動計画の策定</t>
    <rPh sb="2" eb="4">
      <t>ネンド</t>
    </rPh>
    <rPh sb="4" eb="6">
      <t>カツドウ</t>
    </rPh>
    <rPh sb="6" eb="8">
      <t>ケイカク</t>
    </rPh>
    <rPh sb="9" eb="11">
      <t>サクテイ</t>
    </rPh>
    <phoneticPr fontId="15"/>
  </si>
  <si>
    <t>４　遊休農地発生防止のための保全管理</t>
    <rPh sb="2" eb="4">
      <t>ユウキュウ</t>
    </rPh>
    <rPh sb="4" eb="6">
      <t>ノウチ</t>
    </rPh>
    <rPh sb="6" eb="8">
      <t>ハッセイ</t>
    </rPh>
    <rPh sb="8" eb="10">
      <t>ボウシ</t>
    </rPh>
    <rPh sb="14" eb="16">
      <t>ホゼン</t>
    </rPh>
    <rPh sb="16" eb="18">
      <t>カンリ</t>
    </rPh>
    <phoneticPr fontId="15"/>
  </si>
  <si>
    <t>５　畦畔・法面・防風林の草刈り</t>
    <rPh sb="2" eb="4">
      <t>ケイハン</t>
    </rPh>
    <rPh sb="5" eb="7">
      <t>ノリメン</t>
    </rPh>
    <rPh sb="8" eb="11">
      <t>ボウフウリン</t>
    </rPh>
    <rPh sb="12" eb="14">
      <t>クサカ</t>
    </rPh>
    <phoneticPr fontId="15"/>
  </si>
  <si>
    <t>７　水路の草刈り</t>
    <rPh sb="2" eb="4">
      <t>スイロ</t>
    </rPh>
    <rPh sb="5" eb="7">
      <t>クサカ</t>
    </rPh>
    <phoneticPr fontId="15"/>
  </si>
  <si>
    <t>８　水路の泥上げ</t>
    <rPh sb="2" eb="4">
      <t>スイロ</t>
    </rPh>
    <rPh sb="5" eb="6">
      <t>ドロ</t>
    </rPh>
    <rPh sb="6" eb="7">
      <t>ア</t>
    </rPh>
    <phoneticPr fontId="15"/>
  </si>
  <si>
    <t>９　水路附帯施設の保守管理</t>
    <rPh sb="2" eb="4">
      <t>スイロ</t>
    </rPh>
    <rPh sb="4" eb="6">
      <t>フタイ</t>
    </rPh>
    <rPh sb="6" eb="8">
      <t>シセツ</t>
    </rPh>
    <rPh sb="9" eb="11">
      <t>ホシュ</t>
    </rPh>
    <rPh sb="11" eb="13">
      <t>カンリ</t>
    </rPh>
    <phoneticPr fontId="15"/>
  </si>
  <si>
    <t>10　農道の草刈り</t>
    <rPh sb="3" eb="5">
      <t>ノウドウ</t>
    </rPh>
    <rPh sb="6" eb="8">
      <t>クサカ</t>
    </rPh>
    <phoneticPr fontId="15"/>
  </si>
  <si>
    <t>11　農道側溝の泥上げ</t>
    <rPh sb="3" eb="5">
      <t>ノウドウ</t>
    </rPh>
    <rPh sb="5" eb="7">
      <t>ソッコウ</t>
    </rPh>
    <rPh sb="8" eb="9">
      <t>ドロ</t>
    </rPh>
    <rPh sb="9" eb="10">
      <t>ア</t>
    </rPh>
    <phoneticPr fontId="15"/>
  </si>
  <si>
    <t>12　路面の維持</t>
    <rPh sb="3" eb="5">
      <t>ロメン</t>
    </rPh>
    <rPh sb="6" eb="8">
      <t>イジ</t>
    </rPh>
    <phoneticPr fontId="15"/>
  </si>
  <si>
    <t>13　ため池の草刈り</t>
    <rPh sb="5" eb="6">
      <t>イケ</t>
    </rPh>
    <rPh sb="7" eb="9">
      <t>クサカ</t>
    </rPh>
    <phoneticPr fontId="15"/>
  </si>
  <si>
    <t>14　ため池の泥上げ</t>
    <rPh sb="5" eb="6">
      <t>イケ</t>
    </rPh>
    <rPh sb="7" eb="8">
      <t>ドロ</t>
    </rPh>
    <rPh sb="8" eb="9">
      <t>ア</t>
    </rPh>
    <phoneticPr fontId="15"/>
  </si>
  <si>
    <t>15　ため池附帯施設の保守管理</t>
    <rPh sb="5" eb="6">
      <t>イケ</t>
    </rPh>
    <rPh sb="6" eb="8">
      <t>フタイ</t>
    </rPh>
    <rPh sb="8" eb="10">
      <t>シセツ</t>
    </rPh>
    <rPh sb="11" eb="13">
      <t>ホシュ</t>
    </rPh>
    <rPh sb="13" eb="15">
      <t>カンリ</t>
    </rPh>
    <phoneticPr fontId="15"/>
  </si>
  <si>
    <t>16　異常気象時の対応</t>
    <rPh sb="3" eb="5">
      <t>イジョウ</t>
    </rPh>
    <rPh sb="5" eb="7">
      <t>キショウ</t>
    </rPh>
    <rPh sb="7" eb="8">
      <t>ジ</t>
    </rPh>
    <rPh sb="9" eb="11">
      <t>タイオウ</t>
    </rPh>
    <phoneticPr fontId="15"/>
  </si>
  <si>
    <t>17　農業者の検討会の開催</t>
    <phoneticPr fontId="4"/>
  </si>
  <si>
    <t>18　農業者に対する意向調査、現地調査</t>
    <phoneticPr fontId="4"/>
  </si>
  <si>
    <t>19　不在村地主との連絡体制の整備等</t>
    <rPh sb="3" eb="5">
      <t>フザイ</t>
    </rPh>
    <rPh sb="5" eb="6">
      <t>ムラ</t>
    </rPh>
    <rPh sb="6" eb="8">
      <t>ジヌシ</t>
    </rPh>
    <rPh sb="10" eb="12">
      <t>レンラク</t>
    </rPh>
    <rPh sb="12" eb="14">
      <t>タイセイ</t>
    </rPh>
    <rPh sb="15" eb="17">
      <t>セイビ</t>
    </rPh>
    <rPh sb="17" eb="18">
      <t>トウ</t>
    </rPh>
    <phoneticPr fontId="4"/>
  </si>
  <si>
    <t>21　地域住民等に対する意向調査等</t>
    <rPh sb="3" eb="5">
      <t>チイキ</t>
    </rPh>
    <rPh sb="5" eb="7">
      <t>ジュウミン</t>
    </rPh>
    <rPh sb="7" eb="8">
      <t>トウ</t>
    </rPh>
    <rPh sb="9" eb="10">
      <t>タイ</t>
    </rPh>
    <rPh sb="12" eb="14">
      <t>イコウ</t>
    </rPh>
    <rPh sb="14" eb="16">
      <t>チョウサ</t>
    </rPh>
    <rPh sb="16" eb="17">
      <t>トウ</t>
    </rPh>
    <phoneticPr fontId="4"/>
  </si>
  <si>
    <t>23　その他</t>
    <phoneticPr fontId="4"/>
  </si>
  <si>
    <t>24　農用地の機能診断</t>
    <rPh sb="3" eb="6">
      <t>ノウヨウチ</t>
    </rPh>
    <rPh sb="7" eb="9">
      <t>キノウ</t>
    </rPh>
    <rPh sb="9" eb="11">
      <t>シンダン</t>
    </rPh>
    <phoneticPr fontId="15"/>
  </si>
  <si>
    <t>25　水路の機能診断</t>
    <rPh sb="3" eb="5">
      <t>スイロ</t>
    </rPh>
    <rPh sb="6" eb="8">
      <t>キノウ</t>
    </rPh>
    <rPh sb="8" eb="10">
      <t>シンダン</t>
    </rPh>
    <phoneticPr fontId="15"/>
  </si>
  <si>
    <t>26　農道の機能診断</t>
    <rPh sb="3" eb="5">
      <t>ノウドウ</t>
    </rPh>
    <rPh sb="6" eb="8">
      <t>キノウ</t>
    </rPh>
    <rPh sb="8" eb="10">
      <t>シンダン</t>
    </rPh>
    <phoneticPr fontId="15"/>
  </si>
  <si>
    <t>27　ため池の機能診断</t>
    <rPh sb="5" eb="6">
      <t>イケ</t>
    </rPh>
    <rPh sb="7" eb="9">
      <t>キノウ</t>
    </rPh>
    <rPh sb="9" eb="11">
      <t>シンダン</t>
    </rPh>
    <phoneticPr fontId="15"/>
  </si>
  <si>
    <t>28　年度活動計画の策定</t>
    <rPh sb="3" eb="5">
      <t>ネンド</t>
    </rPh>
    <rPh sb="5" eb="7">
      <t>カツドウ</t>
    </rPh>
    <rPh sb="7" eb="9">
      <t>ケイカク</t>
    </rPh>
    <rPh sb="10" eb="12">
      <t>サクテイ</t>
    </rPh>
    <phoneticPr fontId="15"/>
  </si>
  <si>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15"/>
  </si>
  <si>
    <t>30　農用地の軽微な補修等</t>
    <rPh sb="3" eb="6">
      <t>ノウヨウチ</t>
    </rPh>
    <rPh sb="7" eb="9">
      <t>ケイビ</t>
    </rPh>
    <rPh sb="10" eb="12">
      <t>ホシュウ</t>
    </rPh>
    <rPh sb="12" eb="13">
      <t>トウ</t>
    </rPh>
    <phoneticPr fontId="15"/>
  </si>
  <si>
    <t>31　水路の軽微な補修等</t>
    <rPh sb="3" eb="5">
      <t>スイロ</t>
    </rPh>
    <rPh sb="6" eb="8">
      <t>ケイビ</t>
    </rPh>
    <rPh sb="9" eb="11">
      <t>ホシュウ</t>
    </rPh>
    <rPh sb="11" eb="12">
      <t>トウ</t>
    </rPh>
    <phoneticPr fontId="15"/>
  </si>
  <si>
    <t>32　農道の軽微な補修等</t>
    <rPh sb="3" eb="5">
      <t>ノウドウ</t>
    </rPh>
    <rPh sb="6" eb="8">
      <t>ケイビ</t>
    </rPh>
    <rPh sb="9" eb="11">
      <t>ホシュウ</t>
    </rPh>
    <rPh sb="11" eb="12">
      <t>トウ</t>
    </rPh>
    <phoneticPr fontId="15"/>
  </si>
  <si>
    <t>33　ため池の軽微な補修等</t>
    <rPh sb="5" eb="6">
      <t>イケ</t>
    </rPh>
    <rPh sb="7" eb="9">
      <t>ケイビ</t>
    </rPh>
    <rPh sb="10" eb="12">
      <t>ホシュウ</t>
    </rPh>
    <rPh sb="12" eb="13">
      <t>トウ</t>
    </rPh>
    <phoneticPr fontId="15"/>
  </si>
  <si>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4"/>
  </si>
  <si>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4"/>
  </si>
  <si>
    <t>資源向上支払交付金（共同）の交付を受けずに活動を実施した場合も記入してください。</t>
    <rPh sb="0" eb="2">
      <t>シゲン</t>
    </rPh>
    <rPh sb="2" eb="4">
      <t>コウジョウ</t>
    </rPh>
    <rPh sb="10" eb="12">
      <t>キョウドウ</t>
    </rPh>
    <rPh sb="21" eb="23">
      <t>カツドウ</t>
    </rPh>
    <phoneticPr fontId="4"/>
  </si>
  <si>
    <t>51　啓発・普及活動</t>
    <rPh sb="3" eb="5">
      <t>ケイハツ</t>
    </rPh>
    <rPh sb="6" eb="8">
      <t>フキュウ</t>
    </rPh>
    <rPh sb="8" eb="10">
      <t>カツドウ</t>
    </rPh>
    <phoneticPr fontId="4"/>
  </si>
  <si>
    <t>備考（参加人数及び内容等を記入）</t>
    <rPh sb="0" eb="2">
      <t>ビコウ</t>
    </rPh>
    <rPh sb="3" eb="5">
      <t>サンカ</t>
    </rPh>
    <rPh sb="5" eb="7">
      <t>ニンズウ</t>
    </rPh>
    <rPh sb="7" eb="8">
      <t>オヨ</t>
    </rPh>
    <rPh sb="9" eb="11">
      <t>ナイヨウ</t>
    </rPh>
    <rPh sb="11" eb="12">
      <t>トウ</t>
    </rPh>
    <rPh sb="13" eb="15">
      <t>キニュウ</t>
    </rPh>
    <phoneticPr fontId="4"/>
  </si>
  <si>
    <t>調査・
設計等
のみ</t>
    <rPh sb="0" eb="2">
      <t>チョウサ</t>
    </rPh>
    <rPh sb="4" eb="6">
      <t>セッケイ</t>
    </rPh>
    <rPh sb="6" eb="7">
      <t>トウ</t>
    </rPh>
    <phoneticPr fontId="4"/>
  </si>
  <si>
    <t>広域活動組織</t>
    <rPh sb="0" eb="2">
      <t>コウイキ</t>
    </rPh>
    <rPh sb="2" eb="4">
      <t>カツドウ</t>
    </rPh>
    <rPh sb="4" eb="6">
      <t>ソシキ</t>
    </rPh>
    <phoneticPr fontId="4"/>
  </si>
  <si>
    <t>特定非営利活動法人</t>
    <rPh sb="0" eb="2">
      <t>トクテイ</t>
    </rPh>
    <rPh sb="2" eb="5">
      <t>ヒエイリ</t>
    </rPh>
    <rPh sb="5" eb="7">
      <t>カツドウ</t>
    </rPh>
    <rPh sb="7" eb="9">
      <t>ホウジン</t>
    </rPh>
    <phoneticPr fontId="4"/>
  </si>
  <si>
    <t>資源向上支払
（長寿命化）</t>
    <rPh sb="0" eb="2">
      <t>シゲン</t>
    </rPh>
    <rPh sb="2" eb="4">
      <t>コウジョウ</t>
    </rPh>
    <rPh sb="4" eb="6">
      <t>シハライ</t>
    </rPh>
    <rPh sb="8" eb="12">
      <t>チョウジュミョウカ</t>
    </rPh>
    <phoneticPr fontId="4"/>
  </si>
  <si>
    <t>奄美群島</t>
    <rPh sb="0" eb="2">
      <t>アマミ</t>
    </rPh>
    <rPh sb="2" eb="4">
      <t>グントウ</t>
    </rPh>
    <phoneticPr fontId="4"/>
  </si>
  <si>
    <t>小笠原諸島</t>
    <rPh sb="0" eb="3">
      <t>オガサワラ</t>
    </rPh>
    <rPh sb="3" eb="5">
      <t>ショトウ</t>
    </rPh>
    <phoneticPr fontId="4"/>
  </si>
  <si>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4"/>
  </si>
  <si>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4"/>
  </si>
  <si>
    <t>（様式第１－１号）</t>
    <rPh sb="1" eb="3">
      <t>ヨウシキ</t>
    </rPh>
    <phoneticPr fontId="4"/>
  </si>
  <si>
    <t>（様式第１－２号）</t>
    <rPh sb="1" eb="3">
      <t>ヨウシキ</t>
    </rPh>
    <phoneticPr fontId="4"/>
  </si>
  <si>
    <t>（様式第１－３号）</t>
    <rPh sb="1" eb="3">
      <t>ヨウシキ</t>
    </rPh>
    <phoneticPr fontId="4"/>
  </si>
  <si>
    <t>（様式第１－５号）</t>
    <phoneticPr fontId="4"/>
  </si>
  <si>
    <t>様式１－１号</t>
    <rPh sb="0" eb="2">
      <t>ヨウシキ</t>
    </rPh>
    <rPh sb="5" eb="6">
      <t>ゴウ</t>
    </rPh>
    <phoneticPr fontId="4"/>
  </si>
  <si>
    <t>様式１－２号</t>
    <rPh sb="0" eb="2">
      <t>ヨウシキ</t>
    </rPh>
    <rPh sb="5" eb="6">
      <t>ゴウ</t>
    </rPh>
    <phoneticPr fontId="4"/>
  </si>
  <si>
    <t>様式１－３号</t>
    <rPh sb="0" eb="2">
      <t>ヨウシキ</t>
    </rPh>
    <rPh sb="5" eb="6">
      <t>ゴウ</t>
    </rPh>
    <phoneticPr fontId="4"/>
  </si>
  <si>
    <t>４．加算措置</t>
    <rPh sb="2" eb="4">
      <t>カサン</t>
    </rPh>
    <rPh sb="4" eb="6">
      <t>ソチ</t>
    </rPh>
    <phoneticPr fontId="4"/>
  </si>
  <si>
    <t>※資源向上支払（共同）の交付単価の減額条件に該当する場合は、加算措置の交付単価も同様に減額する</t>
    <rPh sb="32" eb="34">
      <t>ソチ</t>
    </rPh>
    <rPh sb="35" eb="37">
      <t>コウフ</t>
    </rPh>
    <phoneticPr fontId="4"/>
  </si>
  <si>
    <t>②　農業者以外の割合</t>
    <rPh sb="2" eb="5">
      <t>ノウギョウシャ</t>
    </rPh>
    <rPh sb="5" eb="7">
      <t>イガイ</t>
    </rPh>
    <rPh sb="8" eb="10">
      <t>ワリアイ</t>
    </rPh>
    <phoneticPr fontId="4"/>
  </si>
  <si>
    <t>農業者以外の割合</t>
    <rPh sb="0" eb="3">
      <t>ノウギョウシャ</t>
    </rPh>
    <rPh sb="3" eb="5">
      <t>イガイ</t>
    </rPh>
    <rPh sb="6" eb="8">
      <t>ワリアイ</t>
    </rPh>
    <phoneticPr fontId="4"/>
  </si>
  <si>
    <t>該当するものに○</t>
    <rPh sb="0" eb="2">
      <t>ガイトウ</t>
    </rPh>
    <phoneticPr fontId="4"/>
  </si>
  <si>
    <t>３集落以上
又は50ha以上200ha未満</t>
    <rPh sb="1" eb="3">
      <t>シュウラク</t>
    </rPh>
    <rPh sb="3" eb="5">
      <t>イジョウ</t>
    </rPh>
    <rPh sb="6" eb="7">
      <t>マタ</t>
    </rPh>
    <rPh sb="12" eb="14">
      <t>イジョウ</t>
    </rPh>
    <rPh sb="19" eb="21">
      <t>ミマン</t>
    </rPh>
    <phoneticPr fontId="4"/>
  </si>
  <si>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4"/>
  </si>
  <si>
    <t>1,000ha以上</t>
    <rPh sb="7" eb="9">
      <t>イジョウ</t>
    </rPh>
    <phoneticPr fontId="4"/>
  </si>
  <si>
    <t>※北海道にあっては、３集落以上又は1,500ha以上3,000ha未満のとき40,000円／組織、3,000ha以上15,000ha未満又は特定非営利活動法人のとき80,000円／組織、15,000ha以上のとき160,000円／組織に置き換える。</t>
    <rPh sb="1" eb="4">
      <t>ホッカイドウ</t>
    </rPh>
    <rPh sb="11" eb="13">
      <t>シュウラク</t>
    </rPh>
    <rPh sb="13" eb="15">
      <t>イジョウ</t>
    </rPh>
    <rPh sb="15" eb="16">
      <t>マタ</t>
    </rPh>
    <rPh sb="24" eb="26">
      <t>イジョウ</t>
    </rPh>
    <rPh sb="33" eb="35">
      <t>ミマン</t>
    </rPh>
    <rPh sb="46" eb="48">
      <t>ソシキ</t>
    </rPh>
    <rPh sb="66" eb="68">
      <t>ミマン</t>
    </rPh>
    <rPh sb="68" eb="69">
      <t>マタ</t>
    </rPh>
    <rPh sb="70" eb="72">
      <t>トクテイ</t>
    </rPh>
    <rPh sb="72" eb="75">
      <t>ヒエイリ</t>
    </rPh>
    <rPh sb="75" eb="77">
      <t>カツドウ</t>
    </rPh>
    <rPh sb="77" eb="79">
      <t>ホウジン</t>
    </rPh>
    <rPh sb="101" eb="103">
      <t>イジョウ</t>
    </rPh>
    <rPh sb="113" eb="114">
      <t>エン</t>
    </rPh>
    <rPh sb="115" eb="117">
      <t>ソシキ</t>
    </rPh>
    <rPh sb="118" eb="119">
      <t>オ</t>
    </rPh>
    <rPh sb="120" eb="121">
      <t>カ</t>
    </rPh>
    <phoneticPr fontId="4"/>
  </si>
  <si>
    <t>－</t>
    <phoneticPr fontId="4"/>
  </si>
  <si>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4"/>
  </si>
  <si>
    <t>堤体侵食の早期補修</t>
    <rPh sb="0" eb="2">
      <t>テイタイ</t>
    </rPh>
    <rPh sb="2" eb="4">
      <t>シンショク</t>
    </rPh>
    <rPh sb="5" eb="7">
      <t>ソウキ</t>
    </rPh>
    <rPh sb="7" eb="9">
      <t>ホシュウ</t>
    </rPh>
    <phoneticPr fontId="4"/>
  </si>
  <si>
    <t>４．</t>
  </si>
  <si>
    <t>５．</t>
  </si>
  <si>
    <t>・</t>
    <phoneticPr fontId="4"/>
  </si>
  <si>
    <t>+団体</t>
    <phoneticPr fontId="4"/>
  </si>
  <si>
    <t>=</t>
    <phoneticPr fontId="4"/>
  </si>
  <si>
    <t>･･･①</t>
    <phoneticPr fontId="4"/>
  </si>
  <si>
    <t>･･･②</t>
    <phoneticPr fontId="4"/>
  </si>
  <si>
    <t>・</t>
    <phoneticPr fontId="4"/>
  </si>
  <si>
    <t>・・・ ①／②</t>
    <phoneticPr fontId="4"/>
  </si>
  <si>
    <t>個人</t>
    <phoneticPr fontId="4"/>
  </si>
  <si>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4"/>
  </si>
  <si>
    <t>改修
年度</t>
    <rPh sb="0" eb="2">
      <t>カイシュウ</t>
    </rPh>
    <rPh sb="3" eb="5">
      <t>ネンド</t>
    </rPh>
    <phoneticPr fontId="41"/>
  </si>
  <si>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9"/>
  </si>
  <si>
    <t>　（例）農業の有する多面的機能の発揮の促進に関する活動計画書（以下「活動計画書」という。）「（別添１）実施区域位置図」のとおり。</t>
    <rPh sb="2" eb="3">
      <t>レイ</t>
    </rPh>
    <rPh sb="47" eb="49">
      <t>ベッテン</t>
    </rPh>
    <phoneticPr fontId="4"/>
  </si>
  <si>
    <t>　（例）活動計画書「Ⅰ．地区の概要」の「１．活動期間」のとおり。</t>
    <rPh sb="2" eb="3">
      <t>レイ</t>
    </rPh>
    <phoneticPr fontId="19"/>
  </si>
  <si>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19"/>
  </si>
  <si>
    <t>計画変更年度</t>
    <rPh sb="0" eb="2">
      <t>ケイカク</t>
    </rPh>
    <rPh sb="2" eb="4">
      <t>ヘンコウ</t>
    </rPh>
    <rPh sb="4" eb="6">
      <t>ネンド</t>
    </rPh>
    <phoneticPr fontId="4"/>
  </si>
  <si>
    <t>うち、資源向上支払
（長寿命化）の対象施設</t>
    <rPh sb="3" eb="5">
      <t>シゲン</t>
    </rPh>
    <rPh sb="5" eb="7">
      <t>コウジョウ</t>
    </rPh>
    <rPh sb="7" eb="9">
      <t>シハライ</t>
    </rPh>
    <rPh sb="17" eb="19">
      <t>タイショウ</t>
    </rPh>
    <rPh sb="19" eb="21">
      <t>シセツ</t>
    </rPh>
    <phoneticPr fontId="4"/>
  </si>
  <si>
    <t>※複数の交付単価がある場合には、行を追加してください。</t>
    <phoneticPr fontId="4"/>
  </si>
  <si>
    <t>農地維持支払</t>
    <rPh sb="0" eb="2">
      <t>ノウチ</t>
    </rPh>
    <rPh sb="2" eb="4">
      <t>イジ</t>
    </rPh>
    <rPh sb="4" eb="6">
      <t>シハライ</t>
    </rPh>
    <phoneticPr fontId="4"/>
  </si>
  <si>
    <t>資源向上支払
（共同）</t>
    <rPh sb="0" eb="2">
      <t>シゲン</t>
    </rPh>
    <rPh sb="2" eb="4">
      <t>コウジョウ</t>
    </rPh>
    <rPh sb="4" eb="6">
      <t>シハラ</t>
    </rPh>
    <rPh sb="8" eb="10">
      <t>キョウドウ</t>
    </rPh>
    <phoneticPr fontId="4"/>
  </si>
  <si>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4"/>
  </si>
  <si>
    <t>①担い手の人材・機材の有効活用、連携強化</t>
    <phoneticPr fontId="4"/>
  </si>
  <si>
    <t>17．入り作農家や土地持ち非農家を含む
　 　農業者の検討会の開催</t>
    <rPh sb="6" eb="8">
      <t>ノウカ</t>
    </rPh>
    <phoneticPr fontId="4"/>
  </si>
  <si>
    <t>　１）施設の軽微な補修、農村環境保全活動</t>
    <rPh sb="3" eb="5">
      <t>シセツ</t>
    </rPh>
    <rPh sb="6" eb="8">
      <t>ケイビ</t>
    </rPh>
    <rPh sb="9" eb="11">
      <t>ホシュウ</t>
    </rPh>
    <rPh sb="12" eb="14">
      <t>ノウソン</t>
    </rPh>
    <rPh sb="14" eb="16">
      <t>カンキョウ</t>
    </rPh>
    <rPh sb="16" eb="20">
      <t>ホゼンカツドウ</t>
    </rPh>
    <phoneticPr fontId="4"/>
  </si>
  <si>
    <t>28　年度活動計画の策定</t>
    <rPh sb="3" eb="5">
      <t>ネンド</t>
    </rPh>
    <rPh sb="5" eb="7">
      <t>カツドウ</t>
    </rPh>
    <rPh sb="7" eb="9">
      <t>ケイカク</t>
    </rPh>
    <rPh sb="10" eb="12">
      <t>サクテイ</t>
    </rPh>
    <phoneticPr fontId="4"/>
  </si>
  <si>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4"/>
  </si>
  <si>
    <t>　　２　活動組織が資源向上支払交付金により行う活動は、別添「多面的機能支払交付金に係る活
　　　動計画書」のⅡに定めるとおりとする。</t>
    <phoneticPr fontId="15"/>
  </si>
  <si>
    <t>日付</t>
    <rPh sb="0" eb="2">
      <t>ヒヅケ</t>
    </rPh>
    <phoneticPr fontId="4"/>
  </si>
  <si>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4"/>
  </si>
  <si>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4"/>
  </si>
  <si>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4"/>
  </si>
  <si>
    <t>次年度への持越金
（資源向上（長寿命化））</t>
    <rPh sb="0" eb="3">
      <t>ジネンド</t>
    </rPh>
    <rPh sb="5" eb="7">
      <t>モチコ</t>
    </rPh>
    <rPh sb="7" eb="8">
      <t>キン</t>
    </rPh>
    <rPh sb="10" eb="12">
      <t>シゲン</t>
    </rPh>
    <rPh sb="12" eb="14">
      <t>コウジョウ</t>
    </rPh>
    <rPh sb="15" eb="19">
      <t>チョウジュミョウカ</t>
    </rPh>
    <phoneticPr fontId="4"/>
  </si>
  <si>
    <t>遊休農地解消面積</t>
    <rPh sb="0" eb="2">
      <t>ユウキュウ</t>
    </rPh>
    <rPh sb="2" eb="4">
      <t>ノウチ</t>
    </rPh>
    <rPh sb="4" eb="6">
      <t>カイショウ</t>
    </rPh>
    <rPh sb="6" eb="8">
      <t>メンセキ</t>
    </rPh>
    <phoneticPr fontId="4"/>
  </si>
  <si>
    <t>22　有識者等による研修会、検討会の開催</t>
    <rPh sb="3" eb="6">
      <t>ユウシキシャ</t>
    </rPh>
    <rPh sb="6" eb="7">
      <t>トウ</t>
    </rPh>
    <rPh sb="10" eb="13">
      <t>ケンシュウカイ</t>
    </rPh>
    <rPh sb="14" eb="17">
      <t>ケントウカイ</t>
    </rPh>
    <rPh sb="18" eb="20">
      <t>カイサイ</t>
    </rPh>
    <phoneticPr fontId="4"/>
  </si>
  <si>
    <t>（例）　イ　イの活動</t>
    <rPh sb="1" eb="2">
      <t>レイ</t>
    </rPh>
    <phoneticPr fontId="4"/>
  </si>
  <si>
    <t>※　延長は、小数点以下第１位まで記入する。</t>
    <rPh sb="2" eb="4">
      <t>エンチョウ</t>
    </rPh>
    <rPh sb="6" eb="9">
      <t>ショウスウテン</t>
    </rPh>
    <rPh sb="9" eb="11">
      <t>イカ</t>
    </rPh>
    <rPh sb="11" eb="12">
      <t>ダイ</t>
    </rPh>
    <rPh sb="13" eb="14">
      <t>イ</t>
    </rPh>
    <rPh sb="16" eb="18">
      <t>キニュウ</t>
    </rPh>
    <phoneticPr fontId="4"/>
  </si>
  <si>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41"/>
  </si>
  <si>
    <t>年度　多面的機能支払交付金　活動記録</t>
    <phoneticPr fontId="4"/>
  </si>
  <si>
    <t>農業者の検討会の開催</t>
    <phoneticPr fontId="15"/>
  </si>
  <si>
    <t>農業者に対する意向調査、現地調査</t>
    <phoneticPr fontId="15"/>
  </si>
  <si>
    <t>不在村地主との連絡体制の整備等</t>
    <rPh sb="14" eb="15">
      <t>トウ</t>
    </rPh>
    <phoneticPr fontId="15"/>
  </si>
  <si>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</si>
  <si>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</si>
  <si>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有識者等による研修会、検討会の開催</t>
    <phoneticPr fontId="15"/>
  </si>
  <si>
    <t>取組番号表</t>
    <rPh sb="0" eb="2">
      <t>トリクミ</t>
    </rPh>
    <rPh sb="2" eb="4">
      <t>バンゴウ</t>
    </rPh>
    <rPh sb="4" eb="5">
      <t>ヒョウ</t>
    </rPh>
    <phoneticPr fontId="4"/>
  </si>
  <si>
    <t>推進活動</t>
    <phoneticPr fontId="15"/>
  </si>
  <si>
    <t>増進活動</t>
    <phoneticPr fontId="4"/>
  </si>
  <si>
    <t>１（農地維持）</t>
    <rPh sb="2" eb="4">
      <t>ノウチ</t>
    </rPh>
    <rPh sb="4" eb="6">
      <t>イジ</t>
    </rPh>
    <phoneticPr fontId="4"/>
  </si>
  <si>
    <t>（地域資源の基礎的な保全活動）</t>
    <phoneticPr fontId="15"/>
  </si>
  <si>
    <t>（地域資源の適切な保全管理のための推進活動）</t>
    <phoneticPr fontId="15"/>
  </si>
  <si>
    <t>（施設の軽微な補修）</t>
    <phoneticPr fontId="15"/>
  </si>
  <si>
    <t>（農村環境保全活動）</t>
    <phoneticPr fontId="15"/>
  </si>
  <si>
    <t>（多面的機能の増進を図る活動）</t>
    <phoneticPr fontId="15"/>
  </si>
  <si>
    <t>地域住民等（集落外の住民・組織等も含む）との意見交換・ワークショップ・交流会の開催</t>
    <phoneticPr fontId="4"/>
  </si>
  <si>
    <t>景観形成・
生活環境保全</t>
    <phoneticPr fontId="15"/>
  </si>
  <si>
    <t>水田貯留機能増進・
地下水かん養</t>
    <phoneticPr fontId="15"/>
  </si>
  <si>
    <t>２（資源向上）</t>
    <rPh sb="2" eb="4">
      <t>シゲン</t>
    </rPh>
    <rPh sb="4" eb="6">
      <t>コウジョウ</t>
    </rPh>
    <phoneticPr fontId="4"/>
  </si>
  <si>
    <t>３（長寿命化）</t>
    <rPh sb="2" eb="6">
      <t>チョウジュミョウカ</t>
    </rPh>
    <phoneticPr fontId="4"/>
  </si>
  <si>
    <t>水田の地下水かん養機能向上活動、
水源かん養林の保全</t>
    <rPh sb="17" eb="19">
      <t>スイゲン</t>
    </rPh>
    <rPh sb="21" eb="22">
      <t>ヨウ</t>
    </rPh>
    <rPh sb="22" eb="23">
      <t>ハヤシ</t>
    </rPh>
    <rPh sb="24" eb="26">
      <t>ホゼン</t>
    </rPh>
    <phoneticPr fontId="15"/>
  </si>
  <si>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4"/>
  </si>
  <si>
    <t>点検・
計画
策定</t>
    <rPh sb="0" eb="2">
      <t>テンケン</t>
    </rPh>
    <rPh sb="4" eb="6">
      <t>ケイカク</t>
    </rPh>
    <rPh sb="7" eb="9">
      <t>サクテイ</t>
    </rPh>
    <phoneticPr fontId="15"/>
  </si>
  <si>
    <t>遊休農地発生防止の
ための保全管理</t>
    <phoneticPr fontId="15"/>
  </si>
  <si>
    <t>畦畔・法面・防風林の
草刈り</t>
    <rPh sb="0" eb="2">
      <t>ケイハン</t>
    </rPh>
    <rPh sb="3" eb="5">
      <t>ノリメン</t>
    </rPh>
    <rPh sb="6" eb="9">
      <t>ボウフウリン</t>
    </rPh>
    <rPh sb="11" eb="13">
      <t>クサカ</t>
    </rPh>
    <phoneticPr fontId="15"/>
  </si>
  <si>
    <t>鳥獣害防護柵等の
保守管理</t>
    <rPh sb="0" eb="2">
      <t>チョウジュウ</t>
    </rPh>
    <rPh sb="2" eb="3">
      <t>ガイ</t>
    </rPh>
    <rPh sb="3" eb="6">
      <t>ボウゴサク</t>
    </rPh>
    <rPh sb="6" eb="7">
      <t>トウ</t>
    </rPh>
    <rPh sb="9" eb="11">
      <t>ホシュ</t>
    </rPh>
    <rPh sb="11" eb="13">
      <t>カンリ</t>
    </rPh>
    <phoneticPr fontId="15"/>
  </si>
  <si>
    <t>水路附帯施設の
保守管理</t>
    <rPh sb="0" eb="2">
      <t>スイロ</t>
    </rPh>
    <rPh sb="2" eb="4">
      <t>フタイ</t>
    </rPh>
    <rPh sb="4" eb="6">
      <t>シセツ</t>
    </rPh>
    <rPh sb="8" eb="10">
      <t>ホシュ</t>
    </rPh>
    <rPh sb="10" eb="12">
      <t>カンリ</t>
    </rPh>
    <phoneticPr fontId="15"/>
  </si>
  <si>
    <t>ため池附帯施設の
保守管理</t>
    <rPh sb="2" eb="3">
      <t>イケ</t>
    </rPh>
    <rPh sb="3" eb="5">
      <t>フタイ</t>
    </rPh>
    <rPh sb="5" eb="7">
      <t>シセツ</t>
    </rPh>
    <rPh sb="9" eb="11">
      <t>ホシュ</t>
    </rPh>
    <phoneticPr fontId="15"/>
  </si>
  <si>
    <t>農業者に対する意向調査、農業者による現地調査</t>
    <phoneticPr fontId="4"/>
  </si>
  <si>
    <t>不在村地主との連絡体制の整備、調整、それに必要な調査</t>
    <phoneticPr fontId="4"/>
  </si>
  <si>
    <t>地域住民等に対する意向調査、地域住民等との集落内調査</t>
    <phoneticPr fontId="4"/>
  </si>
  <si>
    <t>有識者等による研修会、有識者を交えた検討会の開催</t>
    <phoneticPr fontId="4"/>
  </si>
  <si>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4"/>
  </si>
  <si>
    <t>機能診断・
計画策定</t>
    <rPh sb="0" eb="2">
      <t>キノウ</t>
    </rPh>
    <rPh sb="2" eb="4">
      <t>シンダン</t>
    </rPh>
    <rPh sb="6" eb="8">
      <t>ケイカク</t>
    </rPh>
    <rPh sb="8" eb="10">
      <t>サクテイ</t>
    </rPh>
    <phoneticPr fontId="15"/>
  </si>
  <si>
    <t>１（農地維持）</t>
    <phoneticPr fontId="4"/>
  </si>
  <si>
    <t>農村文化の伝承を通じた
農村コミュニティの強化</t>
    <phoneticPr fontId="4"/>
  </si>
  <si>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15"/>
  </si>
  <si>
    <t>景観形成計画、
生活環境保全計画の策定</t>
    <rPh sb="4" eb="6">
      <t>ケイカク</t>
    </rPh>
    <phoneticPr fontId="15"/>
  </si>
  <si>
    <t>共同</t>
    <rPh sb="0" eb="2">
      <t>キョウドウ</t>
    </rPh>
    <phoneticPr fontId="15"/>
  </si>
  <si>
    <t>組織名：</t>
    <rPh sb="0" eb="3">
      <t>ソシキメイ</t>
    </rPh>
    <phoneticPr fontId="4"/>
  </si>
  <si>
    <t>組織名：</t>
    <rPh sb="0" eb="3">
      <t>ソシキメイ</t>
    </rPh>
    <phoneticPr fontId="22"/>
  </si>
  <si>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22"/>
  </si>
  <si>
    <t>利子等、構成員による活動資金の立替金</t>
    <rPh sb="0" eb="2">
      <t>リシ</t>
    </rPh>
    <rPh sb="2" eb="3">
      <t>トウ</t>
    </rPh>
    <rPh sb="4" eb="7">
      <t>コウセイイン</t>
    </rPh>
    <rPh sb="10" eb="12">
      <t>カツドウ</t>
    </rPh>
    <rPh sb="12" eb="14">
      <t>シキン</t>
    </rPh>
    <rPh sb="15" eb="18">
      <t>タテカエキン</t>
    </rPh>
    <phoneticPr fontId="22"/>
  </si>
  <si>
    <t>完成数量（km,箇所）</t>
    <rPh sb="0" eb="2">
      <t>カンセイ</t>
    </rPh>
    <rPh sb="2" eb="4">
      <t>スウリョウ</t>
    </rPh>
    <rPh sb="8" eb="10">
      <t>カショ</t>
    </rPh>
    <phoneticPr fontId="4"/>
  </si>
  <si>
    <t>４．</t>
    <phoneticPr fontId="4"/>
  </si>
  <si>
    <t>５．</t>
    <phoneticPr fontId="4"/>
  </si>
  <si>
    <t xml:space="preserve">  次年度への持越（残高）</t>
    <rPh sb="2" eb="5">
      <t>ジネンド</t>
    </rPh>
    <rPh sb="7" eb="8">
      <t>モ</t>
    </rPh>
    <rPh sb="8" eb="9">
      <t>コ</t>
    </rPh>
    <rPh sb="10" eb="12">
      <t>ザンダカ</t>
    </rPh>
    <phoneticPr fontId="4"/>
  </si>
  <si>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4"/>
  </si>
  <si>
    <t>工事１件あたりの概算事業費</t>
    <rPh sb="0" eb="2">
      <t>コウジ</t>
    </rPh>
    <rPh sb="3" eb="4">
      <t>ケン</t>
    </rPh>
    <rPh sb="8" eb="10">
      <t>ガイサン</t>
    </rPh>
    <rPh sb="10" eb="13">
      <t>ジギョウヒ</t>
    </rPh>
    <phoneticPr fontId="41"/>
  </si>
  <si>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4"/>
  </si>
  <si>
    <t>※資源向上支払（共同）の交付単価の減額条件に該当する場合は、加算措置の交付単価も同様に減額する。</t>
    <rPh sb="32" eb="34">
      <t>ソチ</t>
    </rPh>
    <rPh sb="35" eb="37">
      <t>コウフ</t>
    </rPh>
    <phoneticPr fontId="4"/>
  </si>
  <si>
    <t>取組の内容（平成30年度までの取組名）</t>
    <rPh sb="0" eb="2">
      <t>トリクミ</t>
    </rPh>
    <rPh sb="3" eb="5">
      <t>ナイヨウ</t>
    </rPh>
    <rPh sb="6" eb="8">
      <t>ヘイセイ</t>
    </rPh>
    <rPh sb="10" eb="12">
      <t>ネンド</t>
    </rPh>
    <rPh sb="15" eb="17">
      <t>トリクミ</t>
    </rPh>
    <rPh sb="17" eb="18">
      <t>メイ</t>
    </rPh>
    <phoneticPr fontId="4"/>
  </si>
  <si>
    <t>番号</t>
    <rPh sb="0" eb="2">
      <t>バンゴウ</t>
    </rPh>
    <phoneticPr fontId="3"/>
  </si>
  <si>
    <t>生態系保全</t>
    <rPh sb="0" eb="3">
      <t>セイタイケイ</t>
    </rPh>
    <rPh sb="3" eb="5">
      <t>ホゼン</t>
    </rPh>
    <phoneticPr fontId="3"/>
  </si>
  <si>
    <t>水質保全</t>
    <rPh sb="0" eb="2">
      <t>スイシツ</t>
    </rPh>
    <rPh sb="2" eb="4">
      <t>ホゼン</t>
    </rPh>
    <phoneticPr fontId="3"/>
  </si>
  <si>
    <t>景観形成・生活環境保全</t>
    <rPh sb="0" eb="2">
      <t>ケイカン</t>
    </rPh>
    <rPh sb="2" eb="4">
      <t>ケイセイ</t>
    </rPh>
    <rPh sb="5" eb="7">
      <t>セイカツ</t>
    </rPh>
    <rPh sb="7" eb="9">
      <t>カンキョウ</t>
    </rPh>
    <rPh sb="9" eb="11">
      <t>ホゼン</t>
    </rPh>
    <phoneticPr fontId="3"/>
  </si>
  <si>
    <t>水田貯留・地下水かん養</t>
    <rPh sb="0" eb="2">
      <t>スイデン</t>
    </rPh>
    <rPh sb="2" eb="4">
      <t>チョリュウ</t>
    </rPh>
    <rPh sb="5" eb="8">
      <t>チカスイ</t>
    </rPh>
    <rPh sb="10" eb="11">
      <t>ヨウ</t>
    </rPh>
    <phoneticPr fontId="3"/>
  </si>
  <si>
    <t>資源循環</t>
    <rPh sb="0" eb="2">
      <t>シゲン</t>
    </rPh>
    <rPh sb="2" eb="4">
      <t>ジュンカン</t>
    </rPh>
    <phoneticPr fontId="3"/>
  </si>
  <si>
    <t>１.農業者個人</t>
    <rPh sb="2" eb="5">
      <t>ノウギョウシャ</t>
    </rPh>
    <rPh sb="5" eb="7">
      <t>コジン</t>
    </rPh>
    <phoneticPr fontId="3"/>
  </si>
  <si>
    <t>２.農事組合法人</t>
    <rPh sb="2" eb="4">
      <t>ノウジ</t>
    </rPh>
    <rPh sb="4" eb="6">
      <t>クミアイ</t>
    </rPh>
    <rPh sb="6" eb="8">
      <t>ホウジン</t>
    </rPh>
    <phoneticPr fontId="3"/>
  </si>
  <si>
    <t>３.営農組合</t>
    <rPh sb="2" eb="4">
      <t>エイノウ</t>
    </rPh>
    <rPh sb="4" eb="6">
      <t>クミアイ</t>
    </rPh>
    <phoneticPr fontId="3"/>
  </si>
  <si>
    <t>４.その他の農業者団体</t>
    <rPh sb="4" eb="5">
      <t>タ</t>
    </rPh>
    <rPh sb="6" eb="9">
      <t>ノウギョウシャ</t>
    </rPh>
    <rPh sb="9" eb="11">
      <t>ダンタイ</t>
    </rPh>
    <phoneticPr fontId="3"/>
  </si>
  <si>
    <t>５.農業者以外個人</t>
    <rPh sb="2" eb="5">
      <t>ノウギョウシャ</t>
    </rPh>
    <rPh sb="5" eb="7">
      <t>イガイ</t>
    </rPh>
    <rPh sb="7" eb="9">
      <t>コジン</t>
    </rPh>
    <phoneticPr fontId="3"/>
  </si>
  <si>
    <t>６.自治会</t>
    <rPh sb="2" eb="5">
      <t>ジチカイ</t>
    </rPh>
    <phoneticPr fontId="3"/>
  </si>
  <si>
    <t>７.女性会</t>
    <rPh sb="2" eb="5">
      <t>ジョセイカイ</t>
    </rPh>
    <phoneticPr fontId="3"/>
  </si>
  <si>
    <t>８.子供会</t>
    <rPh sb="2" eb="5">
      <t>コドモカイ</t>
    </rPh>
    <phoneticPr fontId="3"/>
  </si>
  <si>
    <t>９.土地改良区</t>
    <rPh sb="2" eb="4">
      <t>トチ</t>
    </rPh>
    <rPh sb="4" eb="7">
      <t>カイリョウク</t>
    </rPh>
    <phoneticPr fontId="3"/>
  </si>
  <si>
    <t>10.JA</t>
    <phoneticPr fontId="3"/>
  </si>
  <si>
    <t>11.学校・PTA</t>
    <rPh sb="3" eb="5">
      <t>ガッコウ</t>
    </rPh>
    <phoneticPr fontId="3"/>
  </si>
  <si>
    <t>12.NPO</t>
    <phoneticPr fontId="3"/>
  </si>
  <si>
    <t>13.その他の農業者以外団体</t>
    <rPh sb="5" eb="6">
      <t>タ</t>
    </rPh>
    <rPh sb="7" eb="10">
      <t>ノウギョウシャ</t>
    </rPh>
    <rPh sb="10" eb="12">
      <t>イガイ</t>
    </rPh>
    <rPh sb="12" eb="14">
      <t>ダンタイ</t>
    </rPh>
    <phoneticPr fontId="3"/>
  </si>
  <si>
    <t>１.前年度持越</t>
    <rPh sb="2" eb="5">
      <t>ゼンネンド</t>
    </rPh>
    <rPh sb="5" eb="7">
      <t>モチコシ</t>
    </rPh>
    <phoneticPr fontId="3"/>
  </si>
  <si>
    <t>２.交付金</t>
    <rPh sb="2" eb="5">
      <t>コウフキン</t>
    </rPh>
    <phoneticPr fontId="3"/>
  </si>
  <si>
    <t>３.利子等</t>
    <rPh sb="2" eb="4">
      <t>リシ</t>
    </rPh>
    <rPh sb="4" eb="5">
      <t>トウ</t>
    </rPh>
    <phoneticPr fontId="3"/>
  </si>
  <si>
    <t>４.日当</t>
    <rPh sb="2" eb="4">
      <t>ニットウ</t>
    </rPh>
    <phoneticPr fontId="3"/>
  </si>
  <si>
    <t>・様式1-1号シートから順番に入力してください。</t>
    <rPh sb="1" eb="3">
      <t>ヨウシキ</t>
    </rPh>
    <rPh sb="6" eb="7">
      <t>ゴウ</t>
    </rPh>
    <phoneticPr fontId="4"/>
  </si>
  <si>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4"/>
  </si>
  <si>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4"/>
  </si>
  <si>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4"/>
  </si>
  <si>
    <t>活動組織の規約別紙（構成員一覧）</t>
    <rPh sb="0" eb="2">
      <t>カツドウ</t>
    </rPh>
    <rPh sb="2" eb="4">
      <t>ソシキ</t>
    </rPh>
    <rPh sb="5" eb="7">
      <t>キヤク</t>
    </rPh>
    <rPh sb="7" eb="9">
      <t>ベッシ</t>
    </rPh>
    <rPh sb="10" eb="13">
      <t>コウセイイン</t>
    </rPh>
    <rPh sb="13" eb="15">
      <t>イチラン</t>
    </rPh>
    <phoneticPr fontId="4"/>
  </si>
  <si>
    <t>必須（どちらかを提出）</t>
    <rPh sb="0" eb="2">
      <t>ヒッス</t>
    </rPh>
    <rPh sb="8" eb="10">
      <t>テイシュツ</t>
    </rPh>
    <phoneticPr fontId="4"/>
  </si>
  <si>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4"/>
  </si>
  <si>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4"/>
  </si>
  <si>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4"/>
  </si>
  <si>
    <t>様式第1-1号 多面的機能発揮促進事業に関する計画の認定の申請について</t>
    <rPh sb="0" eb="2">
      <t>ヨウシキ</t>
    </rPh>
    <rPh sb="2" eb="3">
      <t>ダイ</t>
    </rPh>
    <rPh sb="6" eb="7">
      <t>ゴウ</t>
    </rPh>
    <phoneticPr fontId="4"/>
  </si>
  <si>
    <t>様式第1-2号 多面的機能発揮促進事業に関する計画</t>
    <rPh sb="0" eb="2">
      <t>ヨウシキ</t>
    </rPh>
    <rPh sb="2" eb="3">
      <t>ダイ</t>
    </rPh>
    <rPh sb="6" eb="7">
      <t>ゴウ</t>
    </rPh>
    <phoneticPr fontId="4"/>
  </si>
  <si>
    <t>様式第1-3号 農業の有する多面的機能の発揮の促進に関する活動計画書</t>
    <rPh sb="0" eb="2">
      <t>ヨウシキ</t>
    </rPh>
    <rPh sb="2" eb="3">
      <t>ダイ</t>
    </rPh>
    <rPh sb="6" eb="7">
      <t>ゴウ</t>
    </rPh>
    <rPh sb="8" eb="10">
      <t>ノウギョウ</t>
    </rPh>
    <phoneticPr fontId="4"/>
  </si>
  <si>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4"/>
  </si>
  <si>
    <t>様式第1-4号 長寿命化整備計画書</t>
    <rPh sb="0" eb="2">
      <t>ヨウシキ</t>
    </rPh>
    <rPh sb="2" eb="3">
      <t>ダイ</t>
    </rPh>
    <rPh sb="6" eb="7">
      <t>ゴウ</t>
    </rPh>
    <rPh sb="8" eb="12">
      <t>チョウジュミョウカ</t>
    </rPh>
    <rPh sb="12" eb="14">
      <t>セイビ</t>
    </rPh>
    <rPh sb="14" eb="17">
      <t>ケイカクショ</t>
    </rPh>
    <phoneticPr fontId="4"/>
  </si>
  <si>
    <t>様式第1-5号 工事に関する確認書</t>
    <rPh sb="0" eb="2">
      <t>ヨウシキ</t>
    </rPh>
    <rPh sb="2" eb="3">
      <t>ダイ</t>
    </rPh>
    <rPh sb="6" eb="7">
      <t>ゴウ</t>
    </rPh>
    <phoneticPr fontId="4"/>
  </si>
  <si>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4"/>
  </si>
  <si>
    <t>３．取組番号表</t>
    <rPh sb="2" eb="3">
      <t>ト</t>
    </rPh>
    <rPh sb="3" eb="4">
      <t>ク</t>
    </rPh>
    <rPh sb="4" eb="6">
      <t>バンゴウ</t>
    </rPh>
    <rPh sb="6" eb="7">
      <t>ヒョウ</t>
    </rPh>
    <phoneticPr fontId="4"/>
  </si>
  <si>
    <t>Ⅲ． ２号事業（中山間地域等直接支払）</t>
    <phoneticPr fontId="4"/>
  </si>
  <si>
    <t>Ⅳ． ３号事業（環境保全型農業直接支払）</t>
    <phoneticPr fontId="4"/>
  </si>
  <si>
    <t>Ⅴ． その他多面的機能の発揮の促進に資する事業に係る計画書</t>
    <phoneticPr fontId="4"/>
  </si>
  <si>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4"/>
  </si>
  <si>
    <t>※対象農用地面積とは、交付金の算定の対象となる農用地の面積のことです。小数点以下を切り捨て、整数で記入してください。</t>
    <phoneticPr fontId="4"/>
  </si>
  <si>
    <t>この線より上に行を挿入してください。</t>
    <phoneticPr fontId="4"/>
  </si>
  <si>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4"/>
  </si>
  <si>
    <t>多面的機能支払に係る活動計画書（1号事業様式）</t>
    <phoneticPr fontId="4"/>
  </si>
  <si>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4"/>
  </si>
  <si>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4"/>
  </si>
  <si>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4"/>
  </si>
  <si>
    <t>①多面的機能の増進活動に取り組む
②資源向上支払（共同）を５年以上実施、又は資源向上支払（長寿命化）に取り組む</t>
    <phoneticPr fontId="4"/>
  </si>
  <si>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4"/>
  </si>
  <si>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</si>
  <si>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</si>
  <si>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</si>
  <si>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</si>
  <si>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</si>
  <si>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</si>
  <si>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</si>
  <si>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</si>
  <si>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</si>
  <si>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</si>
  <si>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</si>
  <si>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</si>
  <si>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</si>
  <si>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</si>
  <si>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</si>
  <si>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</si>
  <si>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</si>
  <si>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</si>
  <si>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</si>
  <si>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</si>
  <si>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</si>
  <si>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</si>
  <si>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</si>
  <si>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</si>
  <si>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</si>
  <si>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</si>
  <si>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</si>
  <si>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</si>
  <si>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</si>
  <si>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</si>
  <si>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</si>
  <si>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</si>
  <si>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</si>
  <si>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</si>
  <si>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</si>
  <si>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</si>
  <si>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</si>
  <si>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</si>
  <si>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</si>
  <si>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</si>
  <si>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59 都道府県、市町村が特に認める活動</t>
  </si>
  <si>
    <t>61 水路の補修</t>
  </si>
  <si>
    <t>62 水路の更新等</t>
  </si>
  <si>
    <t>63 農道の補修</t>
  </si>
  <si>
    <t>64 農道の更新等</t>
  </si>
  <si>
    <t>65 ため池の補修</t>
  </si>
  <si>
    <t>66 ため池（附帯施設）の更新等</t>
  </si>
  <si>
    <t>A.■か□</t>
    <phoneticPr fontId="4"/>
  </si>
  <si>
    <t>B.○か空白</t>
    <rPh sb="4" eb="6">
      <t>クウハク</t>
    </rPh>
    <phoneticPr fontId="4"/>
  </si>
  <si>
    <t>C.○か－か×</t>
    <phoneticPr fontId="4"/>
  </si>
  <si>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</si>
  <si>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</si>
  <si>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</si>
  <si>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</si>
  <si>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</si>
  <si>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</si>
  <si>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F.施設</t>
    <rPh sb="2" eb="4">
      <t>シセツ</t>
    </rPh>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</si>
  <si>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15"/>
  </si>
  <si>
    <t>40 外来種の駆除（生態系保全）</t>
    <rPh sb="3" eb="6">
      <t>ガイライシュ</t>
    </rPh>
    <rPh sb="7" eb="9">
      <t>クジョ</t>
    </rPh>
    <rPh sb="10" eb="13">
      <t>セイタイケイ</t>
    </rPh>
    <rPh sb="13" eb="15">
      <t>ホゼン</t>
    </rPh>
    <phoneticPr fontId="15"/>
  </si>
  <si>
    <t>41 その他（生態系保全）</t>
    <rPh sb="5" eb="6">
      <t>タ</t>
    </rPh>
    <rPh sb="7" eb="10">
      <t>セイタイケイ</t>
    </rPh>
    <rPh sb="10" eb="12">
      <t>ホゼン</t>
    </rPh>
    <phoneticPr fontId="15"/>
  </si>
  <si>
    <t>42 水質モニタリングの実施・記録管理（水質保全）</t>
    <rPh sb="3" eb="5">
      <t>スイシツ</t>
    </rPh>
    <rPh sb="12" eb="14">
      <t>ジッシ</t>
    </rPh>
    <rPh sb="15" eb="17">
      <t>キロク</t>
    </rPh>
    <rPh sb="17" eb="19">
      <t>カンリ</t>
    </rPh>
    <rPh sb="20" eb="22">
      <t>スイシツ</t>
    </rPh>
    <rPh sb="22" eb="24">
      <t>ホゼン</t>
    </rPh>
    <phoneticPr fontId="15"/>
  </si>
  <si>
    <t>43 畑からの土砂流出対策（水質保全）</t>
    <rPh sb="3" eb="4">
      <t>ハタケ</t>
    </rPh>
    <rPh sb="7" eb="9">
      <t>ドシャ</t>
    </rPh>
    <rPh sb="9" eb="11">
      <t>リュウシュツ</t>
    </rPh>
    <rPh sb="11" eb="13">
      <t>タイサク</t>
    </rPh>
    <rPh sb="14" eb="16">
      <t>スイシツ</t>
    </rPh>
    <rPh sb="16" eb="18">
      <t>ホゼン</t>
    </rPh>
    <phoneticPr fontId="15"/>
  </si>
  <si>
    <t>44 その他（水質保全）</t>
    <rPh sb="5" eb="6">
      <t>タ</t>
    </rPh>
    <rPh sb="7" eb="9">
      <t>スイシツ</t>
    </rPh>
    <rPh sb="9" eb="11">
      <t>ホゼン</t>
    </rPh>
    <phoneticPr fontId="15"/>
  </si>
  <si>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5"/>
  </si>
  <si>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5"/>
  </si>
  <si>
    <t>47 その他（景観形成・生活環境保全）</t>
    <rPh sb="5" eb="6">
      <t>タ</t>
    </rPh>
    <rPh sb="7" eb="9">
      <t>ケイカン</t>
    </rPh>
    <rPh sb="9" eb="11">
      <t>ケイセイ</t>
    </rPh>
    <rPh sb="12" eb="14">
      <t>セイカツ</t>
    </rPh>
    <rPh sb="14" eb="16">
      <t>カンキョウ</t>
    </rPh>
    <rPh sb="16" eb="18">
      <t>ホゼン</t>
    </rPh>
    <phoneticPr fontId="15"/>
  </si>
  <si>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5"/>
  </si>
  <si>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5"/>
  </si>
  <si>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5"/>
  </si>
  <si>
    <t>51 啓発・普及活動</t>
    <phoneticPr fontId="3"/>
  </si>
  <si>
    <t>100 ほにゃらら</t>
    <phoneticPr fontId="3"/>
  </si>
  <si>
    <t>Ｋ.農村環境保全活動</t>
    <phoneticPr fontId="15"/>
  </si>
  <si>
    <t>Ｌ.増進活動</t>
    <phoneticPr fontId="15"/>
  </si>
  <si>
    <t>Ｍ.長寿命化</t>
    <rPh sb="2" eb="6">
      <t>チョウジュミョウカ</t>
    </rPh>
    <phoneticPr fontId="15"/>
  </si>
  <si>
    <t>活動項目</t>
    <rPh sb="0" eb="2">
      <t>カツドウ</t>
    </rPh>
    <rPh sb="2" eb="4">
      <t>コウモク</t>
    </rPh>
    <phoneticPr fontId="3"/>
  </si>
  <si>
    <t>支払区分</t>
    <rPh sb="0" eb="2">
      <t>シハライ</t>
    </rPh>
    <rPh sb="2" eb="4">
      <t>クブン</t>
    </rPh>
    <phoneticPr fontId="15"/>
  </si>
  <si>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</si>
  <si>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</si>
  <si>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</si>
  <si>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　　　　「データ」タブの「データの入力規則」を選択する。</t>
    <phoneticPr fontId="3"/>
  </si>
  <si>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3"/>
  </si>
  <si>
    <t>　　　新たに行を追加し、追加した取組を入力する。</t>
    <rPh sb="19" eb="21">
      <t>ニュウリョク</t>
    </rPh>
    <phoneticPr fontId="3"/>
  </si>
  <si>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3"/>
  </si>
  <si>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</si>
  <si>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</si>
  <si>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</si>
  <si>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</si>
  <si>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</si>
  <si>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</si>
  <si>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</si>
  <si>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</si>
  <si>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3"/>
  </si>
  <si>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3"/>
  </si>
  <si>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</si>
  <si>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③長寿命化の項目を追加する場合</t>
    <rPh sb="1" eb="5">
      <t>チョウジュミョウカ</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</si>
  <si>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</si>
  <si>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②多面的機能の増進を図る活動の項目を追加する場合</t>
    <rPh sb="1" eb="4">
      <t>タメンテキ</t>
    </rPh>
    <rPh sb="4" eb="6">
      <t>キノウ</t>
    </rPh>
    <rPh sb="7" eb="9">
      <t>ゾウシン</t>
    </rPh>
    <rPh sb="10" eb="11">
      <t>ハカ</t>
    </rPh>
    <rPh sb="12" eb="14">
      <t>カツドウ</t>
    </rPh>
    <phoneticPr fontId="3"/>
  </si>
  <si>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3"/>
  </si>
  <si>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3"/>
  </si>
  <si>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</si>
  <si>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</si>
  <si>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</si>
  <si>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</si>
  <si>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3"/>
  </si>
  <si>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</si>
  <si>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・色が塗られているマスがありますが、これはパソコンで作成する方向けの目印です。
　色にかかわらず、必要な項目を記入してください。</t>
    <phoneticPr fontId="4"/>
  </si>
  <si>
    <t>★注意事項（手書きで様式を作成する場合）</t>
    <rPh sb="1" eb="3">
      <t>チュウイ</t>
    </rPh>
    <rPh sb="3" eb="5">
      <t>ジコウ</t>
    </rPh>
    <rPh sb="6" eb="8">
      <t>テガ</t>
    </rPh>
    <rPh sb="10" eb="12">
      <t>ヨウシキ</t>
    </rPh>
    <rPh sb="13" eb="15">
      <t>サクセイ</t>
    </rPh>
    <rPh sb="17" eb="19">
      <t>バアイ</t>
    </rPh>
    <phoneticPr fontId="4"/>
  </si>
  <si>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4"/>
  </si>
  <si>
    <t>４．その他のシート（活動組織の方は入力不要です）</t>
    <rPh sb="4" eb="5">
      <t>タ</t>
    </rPh>
    <rPh sb="10" eb="12">
      <t>カツドウ</t>
    </rPh>
    <rPh sb="12" eb="14">
      <t>ソシキ</t>
    </rPh>
    <rPh sb="15" eb="16">
      <t>カタ</t>
    </rPh>
    <rPh sb="17" eb="19">
      <t>ニュウリョク</t>
    </rPh>
    <rPh sb="19" eb="21">
      <t>フヨウ</t>
    </rPh>
    <phoneticPr fontId="4"/>
  </si>
  <si>
    <t>・画面下の様式名を選択すると、入力する様式を切り替えることができます。
　左下の◀▶をクリックすることで、隠れている様式を表示させることができます。</t>
    <phoneticPr fontId="4"/>
  </si>
  <si>
    <t>　５）リストの中から２）で設定したリスト名を選択し確定する。</t>
    <rPh sb="7" eb="8">
      <t>ナカ</t>
    </rPh>
    <rPh sb="13" eb="15">
      <t>セッテイ</t>
    </rPh>
    <rPh sb="20" eb="21">
      <t>メイ</t>
    </rPh>
    <rPh sb="22" eb="24">
      <t>センタク</t>
    </rPh>
    <rPh sb="25" eb="27">
      <t>カクテイ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</si>
  <si>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</si>
  <si>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長　殿</t>
    <rPh sb="0" eb="1">
      <t>チョウ</t>
    </rPh>
    <rPh sb="2" eb="3">
      <t>ドノ</t>
    </rPh>
    <phoneticPr fontId="4"/>
  </si>
  <si>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4"/>
  </si>
  <si>
    <t xml:space="preserve"> １．活動期間</t>
    <rPh sb="3" eb="5">
      <t>カツドウ</t>
    </rPh>
    <rPh sb="5" eb="7">
      <t>キカン</t>
    </rPh>
    <phoneticPr fontId="4"/>
  </si>
  <si>
    <t xml:space="preserve"> ２．実施区域内の農用地、施設</t>
    <phoneticPr fontId="4"/>
  </si>
  <si>
    <t xml:space="preserve"> ３．実施区域位置図</t>
    <rPh sb="3" eb="5">
      <t>ジッシ</t>
    </rPh>
    <rPh sb="5" eb="7">
      <t>クイキ</t>
    </rPh>
    <rPh sb="7" eb="9">
      <t>イチ</t>
    </rPh>
    <rPh sb="9" eb="10">
      <t>ズ</t>
    </rPh>
    <phoneticPr fontId="4"/>
  </si>
  <si>
    <t xml:space="preserve"> ４．組織構成員一覧</t>
    <rPh sb="3" eb="5">
      <t>ソシキ</t>
    </rPh>
    <rPh sb="5" eb="8">
      <t>コウセイイン</t>
    </rPh>
    <rPh sb="8" eb="10">
      <t>イチラン</t>
    </rPh>
    <phoneticPr fontId="4"/>
  </si>
  <si>
    <t xml:space="preserve"> ５．全体面積及び多面的機能支払と中山間地域等直接支払との重複面積</t>
    <rPh sb="3" eb="5">
      <t>ゼンタイ</t>
    </rPh>
    <rPh sb="5" eb="7">
      <t>メンセキ</t>
    </rPh>
    <rPh sb="7" eb="8">
      <t>オヨ</t>
    </rPh>
    <rPh sb="9" eb="12">
      <t>タメンテキ</t>
    </rPh>
    <rPh sb="12" eb="14">
      <t>キノウ</t>
    </rPh>
    <rPh sb="14" eb="16">
      <t>シハライ</t>
    </rPh>
    <rPh sb="17" eb="18">
      <t>ナカ</t>
    </rPh>
    <rPh sb="18" eb="20">
      <t>サンカン</t>
    </rPh>
    <rPh sb="20" eb="22">
      <t>チイキ</t>
    </rPh>
    <rPh sb="22" eb="23">
      <t>トウ</t>
    </rPh>
    <rPh sb="23" eb="25">
      <t>チョクセツ</t>
    </rPh>
    <rPh sb="25" eb="27">
      <t>シハライ</t>
    </rPh>
    <rPh sb="29" eb="31">
      <t>チョウフク</t>
    </rPh>
    <rPh sb="31" eb="33">
      <t>メンセキ</t>
    </rPh>
    <phoneticPr fontId="4"/>
  </si>
  <si>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4"/>
  </si>
  <si>
    <t>残高（円）</t>
    <rPh sb="0" eb="2">
      <t>ザンダカ</t>
    </rPh>
    <rPh sb="3" eb="4">
      <t>エン</t>
    </rPh>
    <phoneticPr fontId="4"/>
  </si>
  <si>
    <t>支出（円）</t>
    <rPh sb="0" eb="2">
      <t>シシュツ</t>
    </rPh>
    <rPh sb="3" eb="4">
      <t>エン</t>
    </rPh>
    <phoneticPr fontId="4"/>
  </si>
  <si>
    <t>収入（円）</t>
    <rPh sb="0" eb="2">
      <t>シュウニュウ</t>
    </rPh>
    <rPh sb="3" eb="4">
      <t>エン</t>
    </rPh>
    <phoneticPr fontId="4"/>
  </si>
  <si>
    <r>
      <t>★「農地維持・資源向上（共同）」から「資源向上（長寿命化）」に流用して行った活動の費用は、</t>
    </r>
    <r>
      <rPr>
        <u/>
        <sz val="10"/>
        <rFont val="HG丸ｺﾞｼｯｸM-PRO"/>
        <family val="3"/>
        <charset val="128"/>
      </rPr>
      <t>区分を「１」</t>
    </r>
    <r>
      <rPr>
        <sz val="10"/>
        <rFont val="HG丸ｺﾞｼｯｸM-PRO"/>
        <family val="3"/>
        <charset val="128"/>
      </rPr>
      <t>にし、「長寿命化への流用」
     欄に○を記入してください。</t>
    </r>
    <rPh sb="2" eb="4">
      <t>ノウチ</t>
    </rPh>
    <rPh sb="4" eb="6">
      <t>イジ</t>
    </rPh>
    <rPh sb="7" eb="9">
      <t>シゲン</t>
    </rPh>
    <rPh sb="9" eb="11">
      <t>コウジョウ</t>
    </rPh>
    <rPh sb="12" eb="14">
      <t>キョウドウ</t>
    </rPh>
    <rPh sb="19" eb="21">
      <t>シゲン</t>
    </rPh>
    <rPh sb="21" eb="23">
      <t>コウジョウ</t>
    </rPh>
    <rPh sb="24" eb="28">
      <t>チョウジュミョウカ</t>
    </rPh>
    <rPh sb="31" eb="33">
      <t>リュウヨウ</t>
    </rPh>
    <rPh sb="35" eb="36">
      <t>オコナ</t>
    </rPh>
    <rPh sb="38" eb="40">
      <t>カツドウ</t>
    </rPh>
    <rPh sb="41" eb="43">
      <t>ヒヨウ</t>
    </rPh>
    <rPh sb="45" eb="47">
      <t>クブン</t>
    </rPh>
    <rPh sb="55" eb="59">
      <t>チョウジュミョウカ</t>
    </rPh>
    <rPh sb="61" eb="63">
      <t>リュウヨウ</t>
    </rPh>
    <rPh sb="70" eb="71">
      <t>ラン</t>
    </rPh>
    <rPh sb="74" eb="76">
      <t>キニュウ</t>
    </rPh>
    <phoneticPr fontId="22"/>
  </si>
  <si>
    <t>①　多面的機能の更なる増進に向けた活動への支援を受ける</t>
    <rPh sb="8" eb="9">
      <t>サラ</t>
    </rPh>
    <rPh sb="17" eb="19">
      <t>カツドウ</t>
    </rPh>
    <phoneticPr fontId="4"/>
  </si>
  <si>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3"/>
  </si>
  <si>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4"/>
  </si>
  <si>
    <t>取組番号早見表</t>
    <rPh sb="0" eb="1">
      <t>ト</t>
    </rPh>
    <rPh sb="1" eb="2">
      <t>ク</t>
    </rPh>
    <rPh sb="2" eb="4">
      <t>バンゴウ</t>
    </rPh>
    <rPh sb="4" eb="7">
      <t>ハヤミヒョウ</t>
    </rPh>
    <phoneticPr fontId="4"/>
  </si>
  <si>
    <t>★ 農村協働力の深化に向けた活動への支援の適用条件
○多面的機能の更なる増進に向けた活動への支援を受けること
○構成員の農業者以外の割合　４割以上
○共同活動に参加する構成員の総人数（※）の８割以上が参加する実践活動を行うこと
※構成員個人と、団体の構成員のうち共同活動に参加する人数の合計</t>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18" eb="121">
      <t>コウセイイン</t>
    </rPh>
    <phoneticPr fontId="4"/>
  </si>
  <si>
    <t>農村協働力の深化に向けた活動への支援</t>
    <rPh sb="12" eb="14">
      <t>カツドウ</t>
    </rPh>
    <phoneticPr fontId="4"/>
  </si>
  <si>
    <t>・活動組織の方が入力するセルには、この色が塗ってあります。</t>
    <rPh sb="1" eb="3">
      <t>カツドウ</t>
    </rPh>
    <rPh sb="3" eb="5">
      <t>ソシキ</t>
    </rPh>
    <rPh sb="6" eb="7">
      <t>カタ</t>
    </rPh>
    <rPh sb="8" eb="10">
      <t>ニュウリョク</t>
    </rPh>
    <phoneticPr fontId="4"/>
  </si>
  <si>
    <t xml:space="preserve">  次年度への持越（残高）</t>
    <rPh sb="2" eb="5">
      <t>ジネンド</t>
    </rPh>
    <rPh sb="7" eb="8">
      <t>モ</t>
    </rPh>
    <rPh sb="8" eb="9">
      <t>コ</t>
    </rPh>
    <rPh sb="10" eb="12">
      <t>ザンダカ</t>
    </rPh>
    <phoneticPr fontId="3"/>
  </si>
  <si>
    <t>内　　　容　       （例）</t>
    <rPh sb="0" eb="1">
      <t>ウチ</t>
    </rPh>
    <rPh sb="4" eb="5">
      <t>カタチ</t>
    </rPh>
    <rPh sb="14" eb="15">
      <t>レイ</t>
    </rPh>
    <phoneticPr fontId="22"/>
  </si>
  <si>
    <t>加算措置</t>
    <rPh sb="0" eb="2">
      <t>カサン</t>
    </rPh>
    <rPh sb="2" eb="4">
      <t>ソチ</t>
    </rPh>
    <phoneticPr fontId="4"/>
  </si>
  <si>
    <t>必要に応じて</t>
    <rPh sb="0" eb="2">
      <t>ヒツヨウ</t>
    </rPh>
    <rPh sb="3" eb="4">
      <t>オウ</t>
    </rPh>
    <phoneticPr fontId="4"/>
  </si>
  <si>
    <t>51　啓発・普及活動</t>
    <phoneticPr fontId="4"/>
  </si>
  <si>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</si>
  <si>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　加算措置</t>
    <rPh sb="1" eb="3">
      <t>カサン</t>
    </rPh>
    <rPh sb="3" eb="5">
      <t>ソチ</t>
    </rPh>
    <phoneticPr fontId="4"/>
  </si>
  <si>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4"/>
  </si>
  <si>
    <t>様式第1-7号 金銭出納簿</t>
    <rPh sb="2" eb="3">
      <t>ダイ</t>
    </rPh>
    <phoneticPr fontId="4"/>
  </si>
  <si>
    <t>様式第1-8号 実施状況報告書</t>
    <rPh sb="2" eb="3">
      <t>ダイ</t>
    </rPh>
    <phoneticPr fontId="4"/>
  </si>
  <si>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4"/>
  </si>
  <si>
    <t>年当たり
交付金額
（維持、共同）</t>
    <rPh sb="0" eb="1">
      <t>ネン</t>
    </rPh>
    <rPh sb="1" eb="2">
      <t>ア</t>
    </rPh>
    <rPh sb="5" eb="8">
      <t>コウフキン</t>
    </rPh>
    <rPh sb="8" eb="9">
      <t>ガク</t>
    </rPh>
    <rPh sb="11" eb="13">
      <t>イジ</t>
    </rPh>
    <rPh sb="14" eb="16">
      <t>キョウドウ</t>
    </rPh>
    <phoneticPr fontId="4"/>
  </si>
  <si>
    <t>年当たり
交付上限額
（長寿命化）</t>
    <rPh sb="0" eb="1">
      <t>ネン</t>
    </rPh>
    <rPh sb="1" eb="2">
      <t>ア</t>
    </rPh>
    <rPh sb="5" eb="7">
      <t>コウフ</t>
    </rPh>
    <rPh sb="7" eb="10">
      <t>ジョウゲンガク</t>
    </rPh>
    <rPh sb="12" eb="16">
      <t>チョウジュミョウカ</t>
    </rPh>
    <phoneticPr fontId="4"/>
  </si>
  <si>
    <t>農用地</t>
    <rPh sb="0" eb="3">
      <t>ノウヨウチ</t>
    </rPh>
    <phoneticPr fontId="3"/>
  </si>
  <si>
    <t>100 融雪のための融雪剤散布</t>
    <rPh sb="4" eb="6">
      <t>ユウセツ</t>
    </rPh>
    <rPh sb="10" eb="15">
      <t>ユウセツザイサンプ</t>
    </rPh>
    <phoneticPr fontId="3"/>
  </si>
  <si>
    <t>101 融雪排水促進のための溝きり</t>
    <rPh sb="4" eb="6">
      <t>ユウセツ</t>
    </rPh>
    <rPh sb="6" eb="8">
      <t>ハイスイ</t>
    </rPh>
    <rPh sb="8" eb="10">
      <t>ソクシン</t>
    </rPh>
    <rPh sb="14" eb="15">
      <t>ミゾ</t>
    </rPh>
    <phoneticPr fontId="3"/>
  </si>
  <si>
    <t>□□○年○○月○○日</t>
    <phoneticPr fontId="4"/>
  </si>
  <si>
    <t>融雪のための融雪剤散布</t>
    <phoneticPr fontId="4"/>
  </si>
  <si>
    <t>融雪排水促進のための溝きり</t>
    <phoneticPr fontId="4"/>
  </si>
  <si>
    <t>配水操作</t>
    <phoneticPr fontId="4"/>
  </si>
  <si>
    <t>防風ネットの適正管理</t>
    <phoneticPr fontId="4"/>
  </si>
  <si>
    <t>遮光施設の適正管理</t>
    <phoneticPr fontId="4"/>
  </si>
  <si>
    <t>ゲート類の保守管理</t>
    <phoneticPr fontId="4"/>
  </si>
  <si>
    <t>遮光施設の補修等</t>
    <phoneticPr fontId="4"/>
  </si>
  <si>
    <t>遮光施設の補修等</t>
    <phoneticPr fontId="4"/>
  </si>
  <si>
    <t>融雪排水促進のための溝きり</t>
    <phoneticPr fontId="4"/>
  </si>
  <si>
    <t>100 融雪のための融雪剤散布</t>
    <rPh sb="4" eb="6">
      <t>ユウセツ</t>
    </rPh>
    <rPh sb="10" eb="12">
      <t>ユウセツ</t>
    </rPh>
    <rPh sb="12" eb="13">
      <t>ザイ</t>
    </rPh>
    <rPh sb="13" eb="15">
      <t>サンプ</t>
    </rPh>
    <phoneticPr fontId="4"/>
  </si>
  <si>
    <t>101 融雪排水促進のための溝きり</t>
    <rPh sb="4" eb="6">
      <t>ユウセツ</t>
    </rPh>
    <rPh sb="6" eb="8">
      <t>ハイスイ</t>
    </rPh>
    <rPh sb="8" eb="10">
      <t>ソクシン</t>
    </rPh>
    <rPh sb="14" eb="15">
      <t>ミゾ</t>
    </rPh>
    <phoneticPr fontId="4"/>
  </si>
  <si>
    <t>福島県</t>
    <rPh sb="0" eb="2">
      <t>フクシマ</t>
    </rPh>
    <rPh sb="2" eb="3">
      <t>ケン</t>
    </rPh>
    <phoneticPr fontId="4"/>
  </si>
  <si>
    <t>－</t>
  </si>
  <si>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4"/>
  </si>
  <si>
    <t>広域活動組織となるための規模要件を満たさない場合は○</t>
    <phoneticPr fontId="4"/>
  </si>
  <si>
    <t>⇒</t>
    <phoneticPr fontId="4"/>
  </si>
  <si>
    <t>集落数×200万円</t>
    <rPh sb="0" eb="2">
      <t>シュウラク</t>
    </rPh>
    <rPh sb="2" eb="3">
      <t>スウ</t>
    </rPh>
    <rPh sb="7" eb="9">
      <t>マンエン</t>
    </rPh>
    <phoneticPr fontId="4"/>
  </si>
  <si>
    <t>100 融雪のための融雪剤散布</t>
    <phoneticPr fontId="4"/>
  </si>
  <si>
    <t>101 融雪排水促進のための溝きり</t>
    <phoneticPr fontId="4"/>
  </si>
  <si>
    <t>令和</t>
    <rPh sb="0" eb="2">
      <t>レイワ</t>
    </rPh>
    <phoneticPr fontId="4"/>
  </si>
  <si>
    <t>（別添２）</t>
    <rPh sb="1" eb="3">
      <t>ベッテン</t>
    </rPh>
    <phoneticPr fontId="4"/>
  </si>
  <si>
    <t>令和　　　年　　　月　　　日</t>
    <rPh sb="0" eb="2">
      <t>レイワ</t>
    </rPh>
    <rPh sb="5" eb="6">
      <t>ネン</t>
    </rPh>
    <rPh sb="9" eb="10">
      <t>ガツ</t>
    </rPh>
    <rPh sb="13" eb="14">
      <t>ニチ</t>
    </rPh>
    <phoneticPr fontId="4"/>
  </si>
  <si>
    <t>役職名</t>
  </si>
  <si>
    <t>氏名
（代表者名、
団体名）</t>
    <rPh sb="0" eb="2">
      <t>シメイ</t>
    </rPh>
    <phoneticPr fontId="4"/>
  </si>
  <si>
    <t>住所</t>
  </si>
  <si>
    <t>多面的機能支払</t>
    <phoneticPr fontId="4"/>
  </si>
  <si>
    <t>分類番号</t>
    <rPh sb="0" eb="2">
      <t>ブンルイ</t>
    </rPh>
    <rPh sb="2" eb="4">
      <t>バンゴウ</t>
    </rPh>
    <phoneticPr fontId="4"/>
  </si>
  <si>
    <t>分類
記号</t>
    <rPh sb="0" eb="2">
      <t>ブンルイ</t>
    </rPh>
    <rPh sb="3" eb="5">
      <t>キゴウ</t>
    </rPh>
    <phoneticPr fontId="4"/>
  </si>
  <si>
    <t>年齢
分類
記号</t>
    <rPh sb="0" eb="2">
      <t>ネンレイ</t>
    </rPh>
    <rPh sb="3" eb="5">
      <t>ブンルイ</t>
    </rPh>
    <rPh sb="6" eb="8">
      <t>キゴウ</t>
    </rPh>
    <phoneticPr fontId="4"/>
  </si>
  <si>
    <t>注２：多面的機能支払に取り組む場合は、「分類番号」を分類番号リストの１～１３から選択。</t>
    <rPh sb="3" eb="6">
      <t>タメンテキ</t>
    </rPh>
    <rPh sb="6" eb="8">
      <t>キノウ</t>
    </rPh>
    <rPh sb="8" eb="10">
      <t>シハラ</t>
    </rPh>
    <rPh sb="11" eb="12">
      <t>ト</t>
    </rPh>
    <rPh sb="13" eb="14">
      <t>ク</t>
    </rPh>
    <rPh sb="15" eb="17">
      <t>バアイ</t>
    </rPh>
    <rPh sb="20" eb="22">
      <t>ブンルイ</t>
    </rPh>
    <rPh sb="22" eb="24">
      <t>バンゴウ</t>
    </rPh>
    <rPh sb="26" eb="28">
      <t>ブンルイ</t>
    </rPh>
    <rPh sb="28" eb="30">
      <t>バンゴウ</t>
    </rPh>
    <rPh sb="40" eb="42">
      <t>センタク</t>
    </rPh>
    <phoneticPr fontId="4"/>
  </si>
  <si>
    <t>注３：「農業者」とは、協定に位置付けられている農用地において農業生産活動等（多面的機能支払においては、耕作又は養畜）を実施する
　　　農業者又は団体である。</t>
    <rPh sb="0" eb="1">
      <t>チュウ</t>
    </rPh>
    <phoneticPr fontId="4"/>
  </si>
  <si>
    <t>57 やすらぎ・福祉及び教育機能の活用</t>
    <phoneticPr fontId="3"/>
  </si>
  <si>
    <t>③－２　あるいは、役員に女性が</t>
    <rPh sb="9" eb="11">
      <t>ヤクイン</t>
    </rPh>
    <rPh sb="12" eb="14">
      <t>ジョセイ</t>
    </rPh>
    <phoneticPr fontId="4"/>
  </si>
  <si>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4"/>
  </si>
  <si>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4"/>
  </si>
  <si>
    <t>　個人</t>
    <phoneticPr fontId="4"/>
  </si>
  <si>
    <t>+ 団体の構成員のうち、共同活動に参加する人数</t>
    <phoneticPr fontId="4"/>
  </si>
  <si>
    <t>のうち、6割にあたる</t>
    <phoneticPr fontId="4"/>
  </si>
  <si>
    <t>以上が</t>
    <phoneticPr fontId="4"/>
  </si>
  <si>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4"/>
  </si>
  <si>
    <t>やすらぎ・福祉及び教育機能の活用</t>
    <phoneticPr fontId="4"/>
  </si>
  <si>
    <t>持越金の使用予定表</t>
    <rPh sb="0" eb="2">
      <t>モチコシ</t>
    </rPh>
    <rPh sb="2" eb="3">
      <t>キン</t>
    </rPh>
    <rPh sb="4" eb="6">
      <t>シヨウ</t>
    </rPh>
    <rPh sb="6" eb="8">
      <t>ヨテイ</t>
    </rPh>
    <rPh sb="8" eb="9">
      <t>ヒョウ</t>
    </rPh>
    <phoneticPr fontId="105"/>
  </si>
  <si>
    <t>農地維持・資源向上（共同）</t>
  </si>
  <si>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105"/>
  </si>
  <si>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105"/>
  </si>
  <si>
    <t>使用時期</t>
    <rPh sb="0" eb="2">
      <t>シヨウ</t>
    </rPh>
    <rPh sb="2" eb="4">
      <t>ジキ</t>
    </rPh>
    <phoneticPr fontId="105"/>
  </si>
  <si>
    <t>使用内容</t>
    <rPh sb="0" eb="2">
      <t>シヨウ</t>
    </rPh>
    <rPh sb="2" eb="4">
      <t>ナイヨウ</t>
    </rPh>
    <phoneticPr fontId="105"/>
  </si>
  <si>
    <t>使用予定金額</t>
    <rPh sb="0" eb="2">
      <t>シヨウ</t>
    </rPh>
    <rPh sb="2" eb="4">
      <t>ヨテイ</t>
    </rPh>
    <rPh sb="4" eb="6">
      <t>キンガク</t>
    </rPh>
    <phoneticPr fontId="105"/>
  </si>
  <si>
    <t>算定根拠</t>
    <rPh sb="0" eb="2">
      <t>サンテイ</t>
    </rPh>
    <rPh sb="2" eb="4">
      <t>コンキョ</t>
    </rPh>
    <phoneticPr fontId="105"/>
  </si>
  <si>
    <t>円</t>
    <rPh sb="0" eb="1">
      <t>エン</t>
    </rPh>
    <phoneticPr fontId="105"/>
  </si>
  <si>
    <t>計</t>
    <rPh sb="0" eb="1">
      <t>ケイ</t>
    </rPh>
    <phoneticPr fontId="105"/>
  </si>
  <si>
    <t>市町村担当者における妥当性の確認欄</t>
    <rPh sb="0" eb="3">
      <t>シチョウソン</t>
    </rPh>
    <rPh sb="3" eb="6">
      <t>タントウシャ</t>
    </rPh>
    <rPh sb="10" eb="13">
      <t>ダトウセイ</t>
    </rPh>
    <rPh sb="14" eb="16">
      <t>カクニン</t>
    </rPh>
    <rPh sb="16" eb="17">
      <t>ラン</t>
    </rPh>
    <phoneticPr fontId="105"/>
  </si>
  <si>
    <t>確認結果</t>
    <rPh sb="0" eb="2">
      <t>カクニン</t>
    </rPh>
    <rPh sb="2" eb="4">
      <t>ケッカ</t>
    </rPh>
    <phoneticPr fontId="105"/>
  </si>
  <si>
    <t>担当者押印又はサイン欄</t>
    <rPh sb="0" eb="3">
      <t>タントウシャ</t>
    </rPh>
    <rPh sb="3" eb="5">
      <t>オウイン</t>
    </rPh>
    <rPh sb="5" eb="6">
      <t>マタ</t>
    </rPh>
    <rPh sb="10" eb="11">
      <t>ラン</t>
    </rPh>
    <phoneticPr fontId="105"/>
  </si>
  <si>
    <t>上記の内容について、妥当であると認める。</t>
    <rPh sb="0" eb="2">
      <t>ジョウキ</t>
    </rPh>
    <rPh sb="3" eb="5">
      <t>ナイヨウ</t>
    </rPh>
    <rPh sb="10" eb="12">
      <t>ダトウ</t>
    </rPh>
    <rPh sb="16" eb="17">
      <t>ミト</t>
    </rPh>
    <phoneticPr fontId="105"/>
  </si>
  <si>
    <t>資源向上（長寿命化）</t>
    <rPh sb="5" eb="9">
      <t>チョウジュミョウカ</t>
    </rPh>
    <phoneticPr fontId="105"/>
  </si>
  <si>
    <t>機械の安全使用に関する研修</t>
    <phoneticPr fontId="4"/>
  </si>
  <si>
    <t>事務・組織運営等に
関する研修</t>
    <rPh sb="0" eb="2">
      <t>ジム</t>
    </rPh>
    <rPh sb="3" eb="5">
      <t>ソシキ</t>
    </rPh>
    <rPh sb="5" eb="7">
      <t>ウンエイ</t>
    </rPh>
    <rPh sb="7" eb="8">
      <t>トウ</t>
    </rPh>
    <rPh sb="10" eb="11">
      <t>カン</t>
    </rPh>
    <rPh sb="13" eb="15">
      <t>ケンシュウ</t>
    </rPh>
    <phoneticPr fontId="4"/>
  </si>
  <si>
    <t>機械の安全使用に関する研修</t>
    <phoneticPr fontId="4"/>
  </si>
  <si>
    <t>共同活動で使用する機械について、安全使用に関する研修、講習等</t>
    <phoneticPr fontId="4"/>
  </si>
  <si>
    <t>301 事務・組織運営等に関する研修</t>
    <phoneticPr fontId="3"/>
  </si>
  <si>
    <t>302 機械の安全使用に関する研修</t>
    <phoneticPr fontId="3"/>
  </si>
  <si>
    <t>302 機械の安全使用に関する研修</t>
    <phoneticPr fontId="4"/>
  </si>
  <si>
    <t>301 事務・組織運営等に関する研修</t>
    <rPh sb="4" eb="6">
      <t>ジム</t>
    </rPh>
    <rPh sb="7" eb="9">
      <t>ソシキ</t>
    </rPh>
    <rPh sb="9" eb="11">
      <t>ウンエイ</t>
    </rPh>
    <rPh sb="11" eb="12">
      <t>トウ</t>
    </rPh>
    <rPh sb="13" eb="14">
      <t>カン</t>
    </rPh>
    <rPh sb="16" eb="18">
      <t>ケンシュウ</t>
    </rPh>
    <phoneticPr fontId="4"/>
  </si>
  <si>
    <t>302 機械の安全使用に関する研修</t>
    <phoneticPr fontId="4"/>
  </si>
  <si>
    <t>重複面積
（多面支払・中山間直払）</t>
    <phoneticPr fontId="4"/>
  </si>
  <si>
    <t>指定棚田地域の該当状況</t>
    <rPh sb="0" eb="2">
      <t>シテイ</t>
    </rPh>
    <rPh sb="2" eb="4">
      <t>タナダ</t>
    </rPh>
    <rPh sb="4" eb="6">
      <t>チイキ</t>
    </rPh>
    <rPh sb="7" eb="9">
      <t>ガイトウ</t>
    </rPh>
    <rPh sb="9" eb="11">
      <t>ジョウキョウ</t>
    </rPh>
    <phoneticPr fontId="4"/>
  </si>
  <si>
    <t>301 事務・組織運営等に関する研修</t>
    <rPh sb="13" eb="14">
      <t>カン</t>
    </rPh>
    <phoneticPr fontId="4"/>
  </si>
  <si>
    <t>活動区分</t>
    <rPh sb="0" eb="2">
      <t>カツドウ</t>
    </rPh>
    <rPh sb="2" eb="4">
      <t>クブン</t>
    </rPh>
    <phoneticPr fontId="4"/>
  </si>
  <si>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4"/>
  </si>
  <si>
    <t>③－１、２いずれの場合も、共同活動に参加する構成員の総人数の内訳がわかる名簿（様式自由）を添付してください。</t>
    <phoneticPr fontId="4"/>
  </si>
  <si>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4"/>
  </si>
  <si>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4"/>
  </si>
  <si>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4"/>
  </si>
  <si>
    <t>a　実施期間</t>
    <rPh sb="2" eb="4">
      <t>ジッシ</t>
    </rPh>
    <rPh sb="4" eb="6">
      <t>キカン</t>
    </rPh>
    <phoneticPr fontId="4"/>
  </si>
  <si>
    <t>開始年度</t>
    <rPh sb="0" eb="2">
      <t>カイシ</t>
    </rPh>
    <rPh sb="2" eb="4">
      <t>ネンド</t>
    </rPh>
    <phoneticPr fontId="4"/>
  </si>
  <si>
    <t>最終年度</t>
    <rPh sb="0" eb="2">
      <t>サイシュウ</t>
    </rPh>
    <rPh sb="2" eb="4">
      <t>ネンド</t>
    </rPh>
    <phoneticPr fontId="4"/>
  </si>
  <si>
    <t>ｂ　実施計画</t>
    <rPh sb="2" eb="4">
      <t>ジッシ</t>
    </rPh>
    <rPh sb="4" eb="6">
      <t>ケイカク</t>
    </rPh>
    <phoneticPr fontId="4"/>
  </si>
  <si>
    <t>年次計画・実施体制等</t>
    <rPh sb="0" eb="2">
      <t>ネンジ</t>
    </rPh>
    <rPh sb="2" eb="4">
      <t>ケイカク</t>
    </rPh>
    <rPh sb="5" eb="7">
      <t>ジッシ</t>
    </rPh>
    <rPh sb="7" eb="9">
      <t>タイセイ</t>
    </rPh>
    <rPh sb="9" eb="10">
      <t>ナド</t>
    </rPh>
    <phoneticPr fontId="4"/>
  </si>
  <si>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4"/>
  </si>
  <si>
    <t>全対象農用地面積</t>
    <rPh sb="0" eb="1">
      <t>ゼン</t>
    </rPh>
    <rPh sb="1" eb="3">
      <t>タイショウ</t>
    </rPh>
    <rPh sb="3" eb="6">
      <t>ノウヨウチ</t>
    </rPh>
    <rPh sb="6" eb="8">
      <t>メンセキ</t>
    </rPh>
    <phoneticPr fontId="4"/>
  </si>
  <si>
    <t>年当たりの
加算額</t>
    <rPh sb="0" eb="1">
      <t>ネン</t>
    </rPh>
    <rPh sb="1" eb="2">
      <t>ア</t>
    </rPh>
    <rPh sb="6" eb="8">
      <t>カサン</t>
    </rPh>
    <rPh sb="8" eb="9">
      <t>ガク</t>
    </rPh>
    <phoneticPr fontId="4"/>
  </si>
  <si>
    <t>実施面積の
割合</t>
    <phoneticPr fontId="4"/>
  </si>
  <si>
    <t>うち、実施面積</t>
    <rPh sb="3" eb="5">
      <t>ジッシ</t>
    </rPh>
    <rPh sb="5" eb="7">
      <t>メンセキ</t>
    </rPh>
    <phoneticPr fontId="4"/>
  </si>
  <si>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4"/>
  </si>
  <si>
    <t>集落名</t>
    <rPh sb="0" eb="2">
      <t>シュウラク</t>
    </rPh>
    <rPh sb="2" eb="3">
      <t>メイ</t>
    </rPh>
    <phoneticPr fontId="4"/>
  </si>
  <si>
    <t>対象農用地面積</t>
    <phoneticPr fontId="4"/>
  </si>
  <si>
    <t>d　活動実施区域位置図</t>
    <rPh sb="2" eb="4">
      <t>カツドウ</t>
    </rPh>
    <rPh sb="4" eb="6">
      <t>ジッシ</t>
    </rPh>
    <rPh sb="6" eb="8">
      <t>クイキ</t>
    </rPh>
    <rPh sb="8" eb="10">
      <t>イチ</t>
    </rPh>
    <rPh sb="10" eb="11">
      <t>ズ</t>
    </rPh>
    <phoneticPr fontId="4"/>
  </si>
  <si>
    <t>別添３「田んぼダム実施区域位置図」のとおり</t>
    <rPh sb="0" eb="2">
      <t>ベッテン</t>
    </rPh>
    <rPh sb="4" eb="5">
      <t>タ</t>
    </rPh>
    <rPh sb="9" eb="11">
      <t>ジッシ</t>
    </rPh>
    <rPh sb="11" eb="13">
      <t>クイキ</t>
    </rPh>
    <rPh sb="13" eb="15">
      <t>イチ</t>
    </rPh>
    <rPh sb="15" eb="16">
      <t>ズ</t>
    </rPh>
    <phoneticPr fontId="4"/>
  </si>
  <si>
    <t>　※なお、別添１「実施区域位置図」に田んぼダム実施区域位置を記載している場合、別添３は省略できる。</t>
    <rPh sb="39" eb="41">
      <t>ベッテン</t>
    </rPh>
    <phoneticPr fontId="4"/>
  </si>
  <si>
    <t>鳥獣被害防止対策及び環境改善活動の強化</t>
    <rPh sb="0" eb="2">
      <t>チョウジュウ</t>
    </rPh>
    <phoneticPr fontId="4"/>
  </si>
  <si>
    <t>医療・福祉、教育機関等との連携</t>
    <rPh sb="0" eb="2">
      <t>イリョウ</t>
    </rPh>
    <rPh sb="3" eb="5">
      <t>フクシ</t>
    </rPh>
    <rPh sb="13" eb="15">
      <t>レンケイ</t>
    </rPh>
    <phoneticPr fontId="4"/>
  </si>
  <si>
    <t>鳥獣被害防止対策及び環境改善活動の強化</t>
    <phoneticPr fontId="4"/>
  </si>
  <si>
    <t>53 鳥獣被害防止対策及び環境改善活動の強化</t>
    <rPh sb="3" eb="5">
      <t>チョウジュウ</t>
    </rPh>
    <rPh sb="5" eb="7">
      <t>ヒガイ</t>
    </rPh>
    <rPh sb="7" eb="9">
      <t>ボウシ</t>
    </rPh>
    <rPh sb="9" eb="11">
      <t>タイサク</t>
    </rPh>
    <rPh sb="11" eb="12">
      <t>オヨ</t>
    </rPh>
    <phoneticPr fontId="4"/>
  </si>
  <si>
    <t xml:space="preserve">活動区分 </t>
    <rPh sb="0" eb="2">
      <t>カツドウ</t>
    </rPh>
    <rPh sb="2" eb="4">
      <t>クブン</t>
    </rPh>
    <phoneticPr fontId="4"/>
  </si>
  <si>
    <t>実施面積（右記の内数）</t>
    <rPh sb="0" eb="2">
      <t>ジッシ</t>
    </rPh>
    <rPh sb="2" eb="4">
      <t>メンセキ</t>
    </rPh>
    <rPh sb="5" eb="7">
      <t>ウキ</t>
    </rPh>
    <rPh sb="8" eb="10">
      <t>ウチスウ</t>
    </rPh>
    <phoneticPr fontId="4"/>
  </si>
  <si>
    <t>全対象水田面積</t>
    <rPh sb="0" eb="3">
      <t>ゼンタイショウ</t>
    </rPh>
    <rPh sb="3" eb="5">
      <t>スイデン</t>
    </rPh>
    <rPh sb="5" eb="7">
      <t>メンセキ</t>
    </rPh>
    <phoneticPr fontId="4"/>
  </si>
  <si>
    <t>水田の雨水貯留機能の強化（田んぼダム）を推進する活動への支援</t>
    <phoneticPr fontId="4"/>
  </si>
  <si>
    <t>令和○年度　多面的機能支払交付金に係る実施状況報告書</t>
    <rPh sb="0" eb="2">
      <t>レイワ</t>
    </rPh>
    <rPh sb="3" eb="5">
      <t>ネンド</t>
    </rPh>
    <phoneticPr fontId="4"/>
  </si>
  <si>
    <t>農用地</t>
    <rPh sb="0" eb="3">
      <t>ノウヨウチ</t>
    </rPh>
    <phoneticPr fontId="3"/>
  </si>
  <si>
    <t>（別添３）</t>
    <rPh sb="1" eb="3">
      <t>ベッテン</t>
    </rPh>
    <phoneticPr fontId="4"/>
  </si>
  <si>
    <t>田んぼダム実施区域位置図</t>
    <rPh sb="0" eb="1">
      <t>タ</t>
    </rPh>
    <rPh sb="5" eb="7">
      <t>ジッシ</t>
    </rPh>
    <rPh sb="7" eb="9">
      <t>クイキ</t>
    </rPh>
    <rPh sb="9" eb="11">
      <t>イチ</t>
    </rPh>
    <rPh sb="11" eb="12">
      <t>ズ</t>
    </rPh>
    <phoneticPr fontId="4"/>
  </si>
  <si>
    <t>活動組織名称：</t>
    <rPh sb="0" eb="2">
      <t>カツドウ</t>
    </rPh>
    <rPh sb="2" eb="4">
      <t>ソシキ</t>
    </rPh>
    <rPh sb="4" eb="6">
      <t>メイショウ</t>
    </rPh>
    <phoneticPr fontId="4"/>
  </si>
  <si>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4"/>
  </si>
  <si>
    <t>活動項目番号早見表</t>
    <rPh sb="0" eb="2">
      <t>カツドウ</t>
    </rPh>
    <rPh sb="2" eb="4">
      <t>コウモク</t>
    </rPh>
    <rPh sb="6" eb="7">
      <t>ハヤ</t>
    </rPh>
    <rPh sb="7" eb="8">
      <t>ミ</t>
    </rPh>
    <rPh sb="8" eb="9">
      <t>ヒョウ</t>
    </rPh>
    <phoneticPr fontId="4"/>
  </si>
  <si>
    <t>活動項目番号表</t>
    <rPh sb="0" eb="2">
      <t>カツドウ</t>
    </rPh>
    <rPh sb="2" eb="4">
      <t>コウモク</t>
    </rPh>
    <rPh sb="4" eb="6">
      <t>バンゴウ</t>
    </rPh>
    <rPh sb="6" eb="7">
      <t>ヒョウ</t>
    </rPh>
    <phoneticPr fontId="4"/>
  </si>
  <si>
    <t>活動項目
番号</t>
    <rPh sb="0" eb="2">
      <t>カツドウ</t>
    </rPh>
    <rPh sb="2" eb="4">
      <t>コウモク</t>
    </rPh>
    <rPh sb="5" eb="7">
      <t>バンゴウ</t>
    </rPh>
    <phoneticPr fontId="15"/>
  </si>
  <si>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ただし、農業地域類型区分の「中間農業地域」または「山間農業地域」、地域振興立法８法地域においては毎年度必須ではありません。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マイトシ</t>
    </rPh>
    <rPh sb="111" eb="113">
      <t>ヒッス</t>
    </rPh>
    <phoneticPr fontId="4"/>
  </si>
  <si>
    <t>高度な保全活動の活動項目</t>
    <rPh sb="0" eb="2">
      <t>コウド</t>
    </rPh>
    <rPh sb="3" eb="5">
      <t>ホゼン</t>
    </rPh>
    <rPh sb="5" eb="7">
      <t>カツドウ</t>
    </rPh>
    <rPh sb="8" eb="10">
      <t>カツドウ</t>
    </rPh>
    <rPh sb="10" eb="12">
      <t>コウモク</t>
    </rPh>
    <phoneticPr fontId="4"/>
  </si>
  <si>
    <t>多面的機能の増進を図る活動の活動項目数</t>
    <rPh sb="14" eb="16">
      <t>カツドウ</t>
    </rPh>
    <phoneticPr fontId="4"/>
  </si>
  <si>
    <r>
      <t xml:space="preserve">↓ </t>
    </r>
    <r>
      <rPr>
        <sz val="9"/>
        <rFont val="メイリオ"/>
        <family val="3"/>
        <charset val="128"/>
      </rPr>
      <t>活動を継続中の組織のみ記入</t>
    </r>
    <rPh sb="2" eb="4">
      <t>カツドウ</t>
    </rPh>
    <rPh sb="5" eb="7">
      <t>ケイゾク</t>
    </rPh>
    <rPh sb="7" eb="8">
      <t>チュウ</t>
    </rPh>
    <rPh sb="9" eb="11">
      <t>ソシキ</t>
    </rPh>
    <rPh sb="13" eb="15">
      <t>キニュウ</t>
    </rPh>
    <phoneticPr fontId="4"/>
  </si>
  <si>
    <r>
      <rPr>
        <u/>
        <sz val="9"/>
        <rFont val="HG丸ｺﾞｼｯｸM-PRO"/>
        <family val="3"/>
        <charset val="128"/>
      </rPr>
      <t>★ 多面的機能の更なる増進に向けた活動への支援の適用条件</t>
    </r>
    <r>
      <rPr>
        <sz val="9"/>
        <rFont val="HG丸ｺﾞｼｯｸM-PRO"/>
        <family val="3"/>
        <charset val="128"/>
      </rPr>
      <t xml:space="preserve">
○活動を継続する活動組織又は広域活動組織
　本事業計画の活動項目数
　　　　　＞前年度又は変更前の活動項目数
○新規の活動組織又は広域活動組織
　本事業計画の活動項目数　２つ以上</t>
    </r>
    <rPh sb="8" eb="9">
      <t>サラ</t>
    </rPh>
    <rPh sb="17" eb="19">
      <t>カツドウ</t>
    </rPh>
    <rPh sb="24" eb="26">
      <t>テキヨウ</t>
    </rPh>
    <rPh sb="26" eb="28">
      <t>ジョウケン</t>
    </rPh>
    <rPh sb="31" eb="33">
      <t>カツドウ</t>
    </rPh>
    <rPh sb="34" eb="36">
      <t>ケイゾク</t>
    </rPh>
    <rPh sb="38" eb="40">
      <t>カツドウ</t>
    </rPh>
    <rPh sb="40" eb="42">
      <t>ソシキ</t>
    </rPh>
    <rPh sb="42" eb="43">
      <t>マタ</t>
    </rPh>
    <rPh sb="44" eb="46">
      <t>コウイキ</t>
    </rPh>
    <rPh sb="46" eb="48">
      <t>カツドウ</t>
    </rPh>
    <rPh sb="48" eb="50">
      <t>ソシキ</t>
    </rPh>
    <rPh sb="58" eb="60">
      <t>カツドウ</t>
    </rPh>
    <rPh sb="79" eb="81">
      <t>カツドウ</t>
    </rPh>
    <rPh sb="110" eb="112">
      <t>カツドウ</t>
    </rPh>
    <phoneticPr fontId="4"/>
  </si>
  <si>
    <t>活動計画書の資源向上支払（長寿命化）において、工事１件あたり200万円以上となることが明らかな活動について、下記に記載してください。</t>
    <rPh sb="0" eb="2">
      <t>カツドウ</t>
    </rPh>
    <rPh sb="2" eb="5">
      <t>ケイカクショ</t>
    </rPh>
    <rPh sb="6" eb="8">
      <t>シゲン</t>
    </rPh>
    <rPh sb="8" eb="10">
      <t>コウジョウ</t>
    </rPh>
    <rPh sb="10" eb="12">
      <t>シハラ</t>
    </rPh>
    <rPh sb="13" eb="17">
      <t>チョウジュミョウカ</t>
    </rPh>
    <rPh sb="47" eb="49">
      <t>カツドウ</t>
    </rPh>
    <rPh sb="54" eb="56">
      <t>カキ</t>
    </rPh>
    <rPh sb="57" eb="59">
      <t>キサイ</t>
    </rPh>
    <phoneticPr fontId="4"/>
  </si>
  <si>
    <t>なお、１つの活動を分けて実施する場合は、それぞれを１件として考え、１件ずつ記載してください。</t>
    <rPh sb="6" eb="8">
      <t>カツドウ</t>
    </rPh>
    <rPh sb="9" eb="10">
      <t>ワ</t>
    </rPh>
    <rPh sb="12" eb="14">
      <t>ジッシ</t>
    </rPh>
    <rPh sb="16" eb="18">
      <t>バアイ</t>
    </rPh>
    <rPh sb="26" eb="27">
      <t>ケン</t>
    </rPh>
    <rPh sb="30" eb="31">
      <t>カンガ</t>
    </rPh>
    <rPh sb="34" eb="35">
      <t>ケン</t>
    </rPh>
    <rPh sb="37" eb="39">
      <t>キサイ</t>
    </rPh>
    <phoneticPr fontId="4"/>
  </si>
  <si>
    <t>★「活動項目番号」欄には、実施要領別記1-2の国が定める活動指針における取組の番号及び要領第1の２の(1)に基づき都道府県が定める要綱基本方針において追加された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Ph sb="6" eb="8">
      <t>バンゴウ</t>
    </rPh>
    <rPh sb="9" eb="10">
      <t>ラン</t>
    </rPh>
    <rPh sb="13" eb="15">
      <t>ジッシ</t>
    </rPh>
    <rPh sb="15" eb="17">
      <t>ヨウリョウ</t>
    </rPh>
    <rPh sb="17" eb="19">
      <t>ベッキ</t>
    </rPh>
    <rPh sb="23" eb="24">
      <t>クニ</t>
    </rPh>
    <rPh sb="25" eb="26">
      <t>サダ</t>
    </rPh>
    <rPh sb="28" eb="30">
      <t>カツドウ</t>
    </rPh>
    <rPh sb="30" eb="32">
      <t>シシン</t>
    </rPh>
    <rPh sb="36" eb="38">
      <t>トリクミ</t>
    </rPh>
    <rPh sb="39" eb="41">
      <t>バンゴウ</t>
    </rPh>
    <rPh sb="41" eb="42">
      <t>オヨ</t>
    </rPh>
    <rPh sb="43" eb="45">
      <t>ヨウリョウ</t>
    </rPh>
    <rPh sb="45" eb="46">
      <t>ダイ</t>
    </rPh>
    <rPh sb="54" eb="55">
      <t>モト</t>
    </rPh>
    <rPh sb="57" eb="61">
      <t>トドウフケン</t>
    </rPh>
    <rPh sb="62" eb="63">
      <t>サダ</t>
    </rPh>
    <rPh sb="65" eb="67">
      <t>ヨウコウ</t>
    </rPh>
    <rPh sb="67" eb="69">
      <t>キホン</t>
    </rPh>
    <rPh sb="69" eb="71">
      <t>ホウシン</t>
    </rPh>
    <rPh sb="75" eb="77">
      <t>ツイカ</t>
    </rPh>
    <rPh sb="89" eb="91">
      <t>バンゴウ</t>
    </rPh>
    <rPh sb="92" eb="94">
      <t>キニュウ</t>
    </rPh>
    <rPh sb="100" eb="101">
      <t>タ</t>
    </rPh>
    <rPh sb="102" eb="104">
      <t>ジム</t>
    </rPh>
    <rPh sb="104" eb="106">
      <t>ショリ</t>
    </rPh>
    <rPh sb="110" eb="111">
      <t>バン</t>
    </rPh>
    <rPh sb="112" eb="114">
      <t>カイギ</t>
    </rPh>
    <rPh sb="114" eb="115">
      <t>トウ</t>
    </rPh>
    <rPh sb="119" eb="120">
      <t>バン</t>
    </rPh>
    <rPh sb="121" eb="123">
      <t>キニュウ</t>
    </rPh>
    <rPh sb="129" eb="131">
      <t>ドウイツ</t>
    </rPh>
    <rPh sb="131" eb="132">
      <t>ヒ</t>
    </rPh>
    <rPh sb="133" eb="135">
      <t>フクスウ</t>
    </rPh>
    <rPh sb="136" eb="138">
      <t>カツドウ</t>
    </rPh>
    <rPh sb="139" eb="140">
      <t>オコナ</t>
    </rPh>
    <rPh sb="142" eb="144">
      <t>バアイ</t>
    </rPh>
    <rPh sb="146" eb="148">
      <t>ガイトウ</t>
    </rPh>
    <rPh sb="150" eb="151">
      <t>スベ</t>
    </rPh>
    <rPh sb="153" eb="155">
      <t>カツドウ</t>
    </rPh>
    <rPh sb="155" eb="157">
      <t>コウモク</t>
    </rPh>
    <rPh sb="157" eb="159">
      <t>バンゴウ</t>
    </rPh>
    <rPh sb="160" eb="162">
      <t>ヒダリヅ</t>
    </rPh>
    <rPh sb="164" eb="165">
      <t>イチ</t>
    </rPh>
    <rPh sb="165" eb="166">
      <t>ギョウ</t>
    </rPh>
    <rPh sb="167" eb="169">
      <t>キニュウ</t>
    </rPh>
    <rPh sb="176" eb="178">
      <t>バンゴウ</t>
    </rPh>
    <rPh sb="178" eb="179">
      <t>ラン</t>
    </rPh>
    <rPh sb="180" eb="181">
      <t>タ</t>
    </rPh>
    <rPh sb="184" eb="186">
      <t>バアイ</t>
    </rPh>
    <rPh sb="188" eb="191">
      <t>フクスウギョウ</t>
    </rPh>
    <rPh sb="192" eb="193">
      <t>ワ</t>
    </rPh>
    <rPh sb="195" eb="197">
      <t>キニュウ</t>
    </rPh>
    <phoneticPr fontId="4"/>
  </si>
  <si>
    <t>活動項目番号（左詰め）</t>
    <rPh sb="0" eb="2">
      <t>カツドウ</t>
    </rPh>
    <rPh sb="2" eb="4">
      <t>コウモク</t>
    </rPh>
    <rPh sb="4" eb="6">
      <t>バンゴウ</t>
    </rPh>
    <rPh sb="7" eb="8">
      <t>ヒダリ</t>
    </rPh>
    <rPh sb="8" eb="9">
      <t>ツ</t>
    </rPh>
    <phoneticPr fontId="4"/>
  </si>
  <si>
    <r>
      <t>広報活動</t>
    </r>
    <r>
      <rPr>
        <sz val="11"/>
        <color rgb="FFFF0000"/>
        <rFont val="メイリオ"/>
        <family val="3"/>
        <charset val="128"/>
      </rPr>
      <t>・農的関係人口の拡大</t>
    </r>
    <rPh sb="0" eb="2">
      <t>コウホウ</t>
    </rPh>
    <rPh sb="2" eb="4">
      <t>カツドウ</t>
    </rPh>
    <phoneticPr fontId="15"/>
  </si>
  <si>
    <r>
      <t>広報活動</t>
    </r>
    <r>
      <rPr>
        <sz val="16"/>
        <color rgb="FFFF0000"/>
        <rFont val="ＭＳ Ｐゴシック"/>
        <family val="3"/>
        <charset val="128"/>
      </rPr>
      <t>・農的関係人口の拡大</t>
    </r>
    <rPh sb="0" eb="2">
      <t>コウホウ</t>
    </rPh>
    <rPh sb="2" eb="4">
      <t>カツドウ</t>
    </rPh>
    <phoneticPr fontId="15"/>
  </si>
  <si>
    <t>（規約別紙）</t>
    <rPh sb="1" eb="3">
      <t>キヤク</t>
    </rPh>
    <rPh sb="3" eb="5">
      <t>ベッシ</t>
    </rPh>
    <phoneticPr fontId="4"/>
  </si>
  <si>
    <t>○年○月○日</t>
    <rPh sb="1" eb="2">
      <t>ネン</t>
    </rPh>
    <rPh sb="3" eb="4">
      <t>ガツ</t>
    </rPh>
    <rPh sb="5" eb="6">
      <t>ニチ</t>
    </rPh>
    <phoneticPr fontId="4"/>
  </si>
  <si>
    <t>農業者</t>
    <rPh sb="0" eb="3">
      <t>ノウギョウシャ</t>
    </rPh>
    <phoneticPr fontId="3"/>
  </si>
  <si>
    <t>農業者以外</t>
    <rPh sb="0" eb="3">
      <t>ノウギョウシャ</t>
    </rPh>
    <rPh sb="3" eb="5">
      <t>イガイ</t>
    </rPh>
    <phoneticPr fontId="3"/>
  </si>
  <si>
    <t>１．代表</t>
    <rPh sb="2" eb="4">
      <t>ダイヒョウ</t>
    </rPh>
    <phoneticPr fontId="4"/>
  </si>
  <si>
    <t>カウント</t>
    <phoneticPr fontId="4"/>
  </si>
  <si>
    <t>役職名</t>
    <rPh sb="0" eb="3">
      <t>ヤクショクメイ</t>
    </rPh>
    <phoneticPr fontId="4"/>
  </si>
  <si>
    <t>氏名</t>
    <rPh sb="0" eb="2">
      <t>シメイ</t>
    </rPh>
    <phoneticPr fontId="4"/>
  </si>
  <si>
    <t>２．役員</t>
    <rPh sb="2" eb="4">
      <t>ヤクイン</t>
    </rPh>
    <phoneticPr fontId="4"/>
  </si>
  <si>
    <t>３．構成員</t>
    <rPh sb="2" eb="5">
      <t>コウセイイン</t>
    </rPh>
    <phoneticPr fontId="4"/>
  </si>
  <si>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4"/>
  </si>
  <si>
    <t>★団体の場合は代表者名を記入してください。</t>
    <rPh sb="1" eb="3">
      <t>ダンタイ</t>
    </rPh>
    <rPh sb="4" eb="6">
      <t>バアイ</t>
    </rPh>
    <rPh sb="7" eb="10">
      <t>ダイヒョウシャ</t>
    </rPh>
    <rPh sb="10" eb="11">
      <t>メイ</t>
    </rPh>
    <rPh sb="12" eb="14">
      <t>キニュウ</t>
    </rPh>
    <phoneticPr fontId="4"/>
  </si>
  <si>
    <t>　（１）　○○集落</t>
    <rPh sb="7" eb="9">
      <t>シュウラク</t>
    </rPh>
    <phoneticPr fontId="4"/>
  </si>
  <si>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4"/>
  </si>
  <si>
    <t>分類</t>
    <rPh sb="0" eb="2">
      <t>ブンルイ</t>
    </rPh>
    <phoneticPr fontId="4"/>
  </si>
  <si>
    <t>②　農業者以外の個人</t>
    <rPh sb="5" eb="7">
      <t>イガイ</t>
    </rPh>
    <rPh sb="8" eb="10">
      <t>コジン</t>
    </rPh>
    <phoneticPr fontId="4"/>
  </si>
  <si>
    <t>　（２）　○○集落</t>
    <phoneticPr fontId="4"/>
  </si>
  <si>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4"/>
  </si>
  <si>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4"/>
  </si>
  <si>
    <t>【活動組織から市町村に提出するもの】</t>
    <phoneticPr fontId="4"/>
  </si>
  <si>
    <t>農林水産省様式　　</t>
    <rPh sb="0" eb="2">
      <t>ノウリン</t>
    </rPh>
    <rPh sb="2" eb="5">
      <t>スイサンショウ</t>
    </rPh>
    <rPh sb="5" eb="7">
      <t>ヨウシキ</t>
    </rPh>
    <phoneticPr fontId="4"/>
  </si>
  <si>
    <t>農林水産省様式</t>
    <phoneticPr fontId="4"/>
  </si>
  <si>
    <t>福島県版様式</t>
    <rPh sb="0" eb="3">
      <t>フクシマケン</t>
    </rPh>
    <rPh sb="3" eb="4">
      <t>バン</t>
    </rPh>
    <rPh sb="4" eb="6">
      <t>ヨウシキ</t>
    </rPh>
    <phoneticPr fontId="4"/>
  </si>
  <si>
    <t>（様式第１－４号）</t>
    <phoneticPr fontId="117"/>
  </si>
  <si>
    <t>農林水産省様式</t>
    <phoneticPr fontId="117"/>
  </si>
  <si>
    <t>【活動組織から市町村に提出するもの】</t>
    <phoneticPr fontId="117"/>
  </si>
  <si>
    <t>○年○月○日</t>
    <rPh sb="1" eb="2">
      <t>ネン</t>
    </rPh>
    <rPh sb="3" eb="4">
      <t>ガツ</t>
    </rPh>
    <rPh sb="5" eb="6">
      <t>ニチ</t>
    </rPh>
    <phoneticPr fontId="117"/>
  </si>
  <si>
    <t>構成員一覧</t>
    <rPh sb="0" eb="5">
      <t>コウセイインイチラン</t>
    </rPh>
    <phoneticPr fontId="4"/>
  </si>
  <si>
    <t>うち解消する遊休
農地面積</t>
    <rPh sb="2" eb="4">
      <t>カイショウ</t>
    </rPh>
    <rPh sb="6" eb="8">
      <t>ユウキュウ</t>
    </rPh>
    <rPh sb="9" eb="11">
      <t>ノウチ</t>
    </rPh>
    <rPh sb="11" eb="13">
      <t>メンセキ</t>
    </rPh>
    <phoneticPr fontId="4"/>
  </si>
  <si>
    <t>年当たり
交付金額
（みどり加算）</t>
    <rPh sb="0" eb="1">
      <t>ネン</t>
    </rPh>
    <rPh sb="1" eb="2">
      <t>ア</t>
    </rPh>
    <rPh sb="5" eb="8">
      <t>コウフキン</t>
    </rPh>
    <rPh sb="8" eb="9">
      <t>ガク</t>
    </rPh>
    <rPh sb="14" eb="16">
      <t>カサン</t>
    </rPh>
    <phoneticPr fontId="4"/>
  </si>
  <si>
    <t>基本</t>
    <rPh sb="0" eb="2">
      <t>キホン</t>
    </rPh>
    <phoneticPr fontId="4"/>
  </si>
  <si>
    <t>５／６</t>
    <phoneticPr fontId="4"/>
  </si>
  <si>
    <t>0.75</t>
    <phoneticPr fontId="4"/>
  </si>
  <si>
    <t>0.75×5/6</t>
    <phoneticPr fontId="4"/>
  </si>
  <si>
    <t>102 配水操作</t>
    <rPh sb="4" eb="6">
      <t>ハイスイ</t>
    </rPh>
    <rPh sb="6" eb="8">
      <t>ソウサ</t>
    </rPh>
    <phoneticPr fontId="4"/>
  </si>
  <si>
    <t>103 配水操作</t>
    <rPh sb="4" eb="6">
      <t>ハイスイ</t>
    </rPh>
    <rPh sb="6" eb="8">
      <t>ソウサ</t>
    </rPh>
    <phoneticPr fontId="4"/>
  </si>
  <si>
    <t>※「特定事業実施者」（令和６年度に環境保全型農業直接支払交付金を受けていた農業者団体等）が加算措置「環境負荷低減の取組に係る支援」のみを実施する場合は、○を付けてください。</t>
    <rPh sb="2" eb="4">
      <t>トクテイ</t>
    </rPh>
    <rPh sb="4" eb="6">
      <t>ジギョウ</t>
    </rPh>
    <rPh sb="6" eb="9">
      <t>ジッシシャ</t>
    </rPh>
    <rPh sb="11" eb="13">
      <t>レイワ</t>
    </rPh>
    <rPh sb="14" eb="16">
      <t>ネンド</t>
    </rPh>
    <rPh sb="17" eb="19">
      <t>カンキョウ</t>
    </rPh>
    <rPh sb="19" eb="22">
      <t>ホゼンガタ</t>
    </rPh>
    <rPh sb="22" eb="24">
      <t>ノウギョウ</t>
    </rPh>
    <rPh sb="24" eb="26">
      <t>チョクセツ</t>
    </rPh>
    <rPh sb="26" eb="28">
      <t>シハライ</t>
    </rPh>
    <rPh sb="28" eb="31">
      <t>コウフキン</t>
    </rPh>
    <rPh sb="32" eb="33">
      <t>ウ</t>
    </rPh>
    <rPh sb="37" eb="40">
      <t>ノウギョウシャ</t>
    </rPh>
    <rPh sb="40" eb="42">
      <t>ダンタイ</t>
    </rPh>
    <rPh sb="42" eb="43">
      <t>トウ</t>
    </rPh>
    <rPh sb="45" eb="47">
      <t>カサン</t>
    </rPh>
    <rPh sb="47" eb="49">
      <t>ソチ</t>
    </rPh>
    <rPh sb="50" eb="52">
      <t>カンキョウ</t>
    </rPh>
    <rPh sb="52" eb="54">
      <t>フカ</t>
    </rPh>
    <rPh sb="54" eb="56">
      <t>テイゲン</t>
    </rPh>
    <rPh sb="57" eb="59">
      <t>トリクミ</t>
    </rPh>
    <rPh sb="60" eb="61">
      <t>カカ</t>
    </rPh>
    <rPh sb="62" eb="64">
      <t>シエン</t>
    </rPh>
    <rPh sb="68" eb="70">
      <t>ジッシ</t>
    </rPh>
    <rPh sb="72" eb="74">
      <t>バアイ</t>
    </rPh>
    <rPh sb="78" eb="79">
      <t>ツ</t>
    </rPh>
    <phoneticPr fontId="4"/>
  </si>
  <si>
    <t>加算措置「環境負荷低減の取組に係る支援」のみ実施する場合は○</t>
    <rPh sb="0" eb="2">
      <t>カサン</t>
    </rPh>
    <rPh sb="2" eb="4">
      <t>ソチ</t>
    </rPh>
    <rPh sb="5" eb="7">
      <t>カンキョウ</t>
    </rPh>
    <rPh sb="7" eb="9">
      <t>フカ</t>
    </rPh>
    <rPh sb="9" eb="11">
      <t>テイゲン</t>
    </rPh>
    <rPh sb="12" eb="14">
      <t>トリクミ</t>
    </rPh>
    <rPh sb="15" eb="16">
      <t>カカ</t>
    </rPh>
    <rPh sb="17" eb="19">
      <t>シエン</t>
    </rPh>
    <rPh sb="22" eb="24">
      <t>ジッシ</t>
    </rPh>
    <rPh sb="26" eb="28">
      <t>バアイ</t>
    </rPh>
    <phoneticPr fontId="4"/>
  </si>
  <si>
    <t>※直営施工を実施しない場合は、単価に5/6を乗じた額を記入してください。</t>
    <rPh sb="1" eb="3">
      <t>チョクエイ</t>
    </rPh>
    <rPh sb="3" eb="5">
      <t>セコウ</t>
    </rPh>
    <rPh sb="6" eb="8">
      <t>ジッシ</t>
    </rPh>
    <rPh sb="11" eb="13">
      <t>バアイ</t>
    </rPh>
    <rPh sb="15" eb="17">
      <t>タンカ</t>
    </rPh>
    <rPh sb="22" eb="23">
      <t>ジョウ</t>
    </rPh>
    <rPh sb="25" eb="26">
      <t>ガク</t>
    </rPh>
    <rPh sb="27" eb="29">
      <t>キニュウ</t>
    </rPh>
    <phoneticPr fontId="4"/>
  </si>
  <si>
    <t>毎年度必須</t>
    <rPh sb="0" eb="3">
      <t>マイネンド</t>
    </rPh>
    <rPh sb="3" eb="5">
      <t>ヒッス</t>
    </rPh>
    <phoneticPr fontId="4"/>
  </si>
  <si>
    <t>５年間に1回以上実施</t>
    <rPh sb="1" eb="3">
      <t>ネンカン</t>
    </rPh>
    <rPh sb="5" eb="6">
      <t>カイ</t>
    </rPh>
    <rPh sb="6" eb="8">
      <t>イジョウ</t>
    </rPh>
    <rPh sb="8" eb="10">
      <t>ジッシ</t>
    </rPh>
    <phoneticPr fontId="4"/>
  </si>
  <si>
    <t>点検結果に応じて実施</t>
    <rPh sb="8" eb="10">
      <t>ジッシ</t>
    </rPh>
    <phoneticPr fontId="4"/>
  </si>
  <si>
    <t>毎年必須</t>
    <rPh sb="0" eb="2">
      <t>マイトシ</t>
    </rPh>
    <rPh sb="2" eb="4">
      <t>ヒッス</t>
    </rPh>
    <phoneticPr fontId="4"/>
  </si>
  <si>
    <t>点検結果に応じて実施</t>
  </si>
  <si>
    <t>洪水、台風、地震等の発生後に実施</t>
    <rPh sb="14" eb="16">
      <t>ジッシ</t>
    </rPh>
    <phoneticPr fontId="4"/>
  </si>
  <si>
    <t>追加項目</t>
    <rPh sb="0" eb="2">
      <t>ツイカ</t>
    </rPh>
    <rPh sb="2" eb="4">
      <t>コウモク</t>
    </rPh>
    <phoneticPr fontId="4"/>
  </si>
  <si>
    <t>必要に応じて実施</t>
    <rPh sb="0" eb="2">
      <t>ヒツヨウ</t>
    </rPh>
    <rPh sb="3" eb="4">
      <t>オウ</t>
    </rPh>
    <rPh sb="6" eb="8">
      <t>ジッシ</t>
    </rPh>
    <phoneticPr fontId="4"/>
  </si>
  <si>
    <t>機能診断結果に応じて実施</t>
    <phoneticPr fontId="4"/>
  </si>
  <si>
    <t>58-2　広域活動組織における活動支援班による活動の実施</t>
    <phoneticPr fontId="4"/>
  </si>
  <si>
    <t>58-3 水管理を通じた環境負荷低減活動の強化</t>
    <phoneticPr fontId="4"/>
  </si>
  <si>
    <t>「56 農村環境保全活動の幅広い展開」を選択した場合</t>
    <phoneticPr fontId="4"/>
  </si>
  <si>
    <t>「①農村環境保全活動を１テーマ追加」又は「②高度な保全活動の実施」のいずれかを選択し、実施する活動を選択してください。</t>
    <rPh sb="2" eb="4">
      <t>ノウソン</t>
    </rPh>
    <rPh sb="4" eb="6">
      <t>カンキョウ</t>
    </rPh>
    <rPh sb="6" eb="8">
      <t>ホゼン</t>
    </rPh>
    <rPh sb="8" eb="10">
      <t>カツドウ</t>
    </rPh>
    <rPh sb="15" eb="17">
      <t>ツイカ</t>
    </rPh>
    <rPh sb="18" eb="19">
      <t>マタ</t>
    </rPh>
    <rPh sb="22" eb="24">
      <t>コウド</t>
    </rPh>
    <rPh sb="25" eb="27">
      <t>ホゼン</t>
    </rPh>
    <rPh sb="27" eb="29">
      <t>カツドウ</t>
    </rPh>
    <rPh sb="30" eb="32">
      <t>ジッシ</t>
    </rPh>
    <rPh sb="39" eb="41">
      <t>センタク</t>
    </rPh>
    <rPh sb="43" eb="45">
      <t>ジッシ</t>
    </rPh>
    <rPh sb="47" eb="49">
      <t>カツドウ</t>
    </rPh>
    <rPh sb="50" eb="52">
      <t>センタク</t>
    </rPh>
    <phoneticPr fontId="4"/>
  </si>
  <si>
    <t>①農村環境保全活動を１テーマ追加</t>
    <rPh sb="14" eb="16">
      <t>ツイカ</t>
    </rPh>
    <phoneticPr fontId="4"/>
  </si>
  <si>
    <t>・・</t>
    <phoneticPr fontId="4"/>
  </si>
  <si>
    <t>追加する農村環境保全活動</t>
    <rPh sb="0" eb="2">
      <t>ツイカ</t>
    </rPh>
    <rPh sb="4" eb="6">
      <t>ノウソン</t>
    </rPh>
    <rPh sb="6" eb="8">
      <t>カンキョウ</t>
    </rPh>
    <rPh sb="8" eb="10">
      <t>ホゼン</t>
    </rPh>
    <rPh sb="10" eb="12">
      <t>カツドウ</t>
    </rPh>
    <phoneticPr fontId="4"/>
  </si>
  <si>
    <t>②「高度な保全活動の実施」</t>
    <rPh sb="2" eb="4">
      <t>コウド</t>
    </rPh>
    <rPh sb="5" eb="9">
      <t>ホゼンカツドウ</t>
    </rPh>
    <rPh sb="10" eb="12">
      <t>ジッシ</t>
    </rPh>
    <phoneticPr fontId="4"/>
  </si>
  <si>
    <t>「5８-３ 水管理を通じた環境負荷低減活動の強化」を選択した場合</t>
    <phoneticPr fontId="4"/>
  </si>
  <si>
    <t>実施する取組の実施予定面積を記入してください</t>
    <rPh sb="0" eb="2">
      <t>ジッシ</t>
    </rPh>
    <rPh sb="4" eb="6">
      <t>トリクミ</t>
    </rPh>
    <rPh sb="7" eb="9">
      <t>ジッシ</t>
    </rPh>
    <rPh sb="9" eb="11">
      <t>ヨテイ</t>
    </rPh>
    <rPh sb="11" eb="13">
      <t>メンセキ</t>
    </rPh>
    <rPh sb="14" eb="16">
      <t>キニュウ</t>
    </rPh>
    <phoneticPr fontId="4"/>
  </si>
  <si>
    <t>環境負荷低減活動</t>
    <rPh sb="0" eb="4">
      <t>カンキョウフカ</t>
    </rPh>
    <rPh sb="4" eb="6">
      <t>テイゲン</t>
    </rPh>
    <rPh sb="6" eb="8">
      <t>カツドウ</t>
    </rPh>
    <phoneticPr fontId="105"/>
  </si>
  <si>
    <t>取組面積</t>
    <rPh sb="0" eb="2">
      <t>トリク</t>
    </rPh>
    <rPh sb="2" eb="4">
      <t>メンセキ</t>
    </rPh>
    <phoneticPr fontId="105"/>
  </si>
  <si>
    <t>長期中干し</t>
    <rPh sb="0" eb="4">
      <t>チョウキナカボシ</t>
    </rPh>
    <phoneticPr fontId="105"/>
  </si>
  <si>
    <t>冬期湛水</t>
    <rPh sb="0" eb="4">
      <t>トウキタンスイ</t>
    </rPh>
    <phoneticPr fontId="105"/>
  </si>
  <si>
    <t>夏期湛水</t>
    <rPh sb="0" eb="4">
      <t>カキタンスイ</t>
    </rPh>
    <phoneticPr fontId="105"/>
  </si>
  <si>
    <t>中干し延期</t>
    <rPh sb="0" eb="2">
      <t>ナカボシ</t>
    </rPh>
    <rPh sb="3" eb="5">
      <t>エンキ</t>
    </rPh>
    <phoneticPr fontId="105"/>
  </si>
  <si>
    <t>江の設置（作溝実施）</t>
    <rPh sb="0" eb="1">
      <t>エ</t>
    </rPh>
    <rPh sb="2" eb="4">
      <t>セッチ</t>
    </rPh>
    <rPh sb="5" eb="6">
      <t>ツク</t>
    </rPh>
    <rPh sb="6" eb="7">
      <t>ミゾ</t>
    </rPh>
    <rPh sb="7" eb="9">
      <t>ジッシ</t>
    </rPh>
    <phoneticPr fontId="105"/>
  </si>
  <si>
    <t>江の設置（作溝未実施）</t>
    <rPh sb="0" eb="1">
      <t>エ</t>
    </rPh>
    <rPh sb="2" eb="4">
      <t>セッチ</t>
    </rPh>
    <rPh sb="5" eb="6">
      <t>ツク</t>
    </rPh>
    <rPh sb="6" eb="7">
      <t>ミゾ</t>
    </rPh>
    <rPh sb="7" eb="8">
      <t>ミ</t>
    </rPh>
    <rPh sb="8" eb="10">
      <t>ジッシ</t>
    </rPh>
    <phoneticPr fontId="105"/>
  </si>
  <si>
    <t>工事１件当たり200万円以上となることが明らかな場合は、様式第１－４号「長寿命化整備計画書」を作成し、添付してください。なお、１つの活動項目を分けて実施する場合は、それぞれを１件として考えます。
※延べ数量の延長は小数点以下第２位まで記入してください。
※施設単位について、「ため池」は「箇所」、「水路」及び「農道」は「km」とします。
　「水路」、「農道」でゲート等を施工するなど、「箇所」単位とすることが一般的なものであっても、「１箇所」＝「0.01km」として扱い、「km」単位で記入してください。</t>
    <rPh sb="171" eb="172">
      <t>ミズ</t>
    </rPh>
    <rPh sb="196" eb="198">
      <t>タンイ</t>
    </rPh>
    <rPh sb="204" eb="207">
      <t>イッパンテキ</t>
    </rPh>
    <phoneticPr fontId="4"/>
  </si>
  <si>
    <t>左記が水路の場合、うち排水路延長</t>
    <rPh sb="0" eb="2">
      <t>サキ</t>
    </rPh>
    <rPh sb="3" eb="5">
      <t>スイロ</t>
    </rPh>
    <rPh sb="6" eb="8">
      <t>バアイ</t>
    </rPh>
    <rPh sb="11" eb="14">
      <t>ハイスイロ</t>
    </rPh>
    <rPh sb="14" eb="16">
      <t>エンチョウ</t>
    </rPh>
    <phoneticPr fontId="4"/>
  </si>
  <si>
    <t>（各単位）</t>
    <rPh sb="1" eb="2">
      <t>カク</t>
    </rPh>
    <rPh sb="2" eb="4">
      <t>タンイ</t>
    </rPh>
    <phoneticPr fontId="4"/>
  </si>
  <si>
    <t>km</t>
    <phoneticPr fontId="4"/>
  </si>
  <si>
    <t>箇所</t>
    <rPh sb="0" eb="2">
      <t>カショ</t>
    </rPh>
    <phoneticPr fontId="4"/>
  </si>
  <si>
    <t>全部直営施工又は
一部直営施工を実施する</t>
    <rPh sb="0" eb="2">
      <t>ゼンブ</t>
    </rPh>
    <rPh sb="2" eb="4">
      <t>チョクエイ</t>
    </rPh>
    <rPh sb="4" eb="6">
      <t>セコウ</t>
    </rPh>
    <rPh sb="6" eb="7">
      <t>マタ</t>
    </rPh>
    <rPh sb="9" eb="11">
      <t>イチブ</t>
    </rPh>
    <rPh sb="11" eb="13">
      <t>チョクエイ</t>
    </rPh>
    <rPh sb="13" eb="15">
      <t>セコウ</t>
    </rPh>
    <rPh sb="16" eb="18">
      <t>ジッシ</t>
    </rPh>
    <phoneticPr fontId="4"/>
  </si>
  <si>
    <t>加算措置に取り組む場合は以下を記入してください。取り組まない場合、本項目に係るページは提出不要です。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3" eb="34">
      <t>ホン</t>
    </rPh>
    <rPh sb="34" eb="36">
      <t>コウモク</t>
    </rPh>
    <rPh sb="37" eb="38">
      <t>カカ</t>
    </rPh>
    <rPh sb="43" eb="45">
      <t>テイシュツ</t>
    </rPh>
    <rPh sb="45" eb="47">
      <t>フヨウ</t>
    </rPh>
    <phoneticPr fontId="4"/>
  </si>
  <si>
    <t>加算一覧</t>
    <rPh sb="0" eb="2">
      <t>カサン</t>
    </rPh>
    <rPh sb="2" eb="4">
      <t>イチラン</t>
    </rPh>
    <phoneticPr fontId="4"/>
  </si>
  <si>
    <t>多面的機能の更なる増進に向けた活動への支援</t>
    <rPh sb="0" eb="3">
      <t>タメンテキ</t>
    </rPh>
    <rPh sb="3" eb="5">
      <t>キノウ</t>
    </rPh>
    <rPh sb="6" eb="7">
      <t>サラ</t>
    </rPh>
    <rPh sb="9" eb="11">
      <t>ゾウシン</t>
    </rPh>
    <rPh sb="12" eb="13">
      <t>ム</t>
    </rPh>
    <rPh sb="15" eb="17">
      <t>カツドウ</t>
    </rPh>
    <rPh sb="19" eb="21">
      <t>シエン</t>
    </rPh>
    <phoneticPr fontId="4"/>
  </si>
  <si>
    <t>→</t>
    <phoneticPr fontId="4"/>
  </si>
  <si>
    <t>（１）へ</t>
    <phoneticPr fontId="4"/>
  </si>
  <si>
    <t>農村協働力の深化に向けた活動への支援</t>
    <rPh sb="0" eb="2">
      <t>ノウソン</t>
    </rPh>
    <rPh sb="2" eb="5">
      <t>キョウドウリョク</t>
    </rPh>
    <rPh sb="6" eb="8">
      <t>シンカ</t>
    </rPh>
    <rPh sb="9" eb="10">
      <t>ム</t>
    </rPh>
    <rPh sb="12" eb="14">
      <t>カツドウ</t>
    </rPh>
    <rPh sb="16" eb="18">
      <t>シエン</t>
    </rPh>
    <phoneticPr fontId="4"/>
  </si>
  <si>
    <t>（２）へ</t>
    <phoneticPr fontId="4"/>
  </si>
  <si>
    <t>（５）へ</t>
    <phoneticPr fontId="4"/>
  </si>
  <si>
    <t>環境負荷低減の取組への支援</t>
    <rPh sb="0" eb="2">
      <t>カンキョウ</t>
    </rPh>
    <rPh sb="2" eb="4">
      <t>フカ</t>
    </rPh>
    <rPh sb="4" eb="6">
      <t>テイゲン</t>
    </rPh>
    <rPh sb="7" eb="9">
      <t>トリクミ</t>
    </rPh>
    <rPh sb="11" eb="13">
      <t>シエン</t>
    </rPh>
    <phoneticPr fontId="4"/>
  </si>
  <si>
    <t>別葉（６）へ</t>
    <rPh sb="0" eb="1">
      <t>ベツ</t>
    </rPh>
    <rPh sb="1" eb="2">
      <t>ハ</t>
    </rPh>
    <phoneticPr fontId="4"/>
  </si>
  <si>
    <t>組織の体制強化に対する支援</t>
    <phoneticPr fontId="4"/>
  </si>
  <si>
    <t>（３）へ</t>
    <phoneticPr fontId="4"/>
  </si>
  <si>
    <t>組織の広域化・体制強化に対する支援</t>
    <phoneticPr fontId="4"/>
  </si>
  <si>
    <t>（４）へ</t>
    <phoneticPr fontId="4"/>
  </si>
  <si>
    <r>
      <t>本事業計画の</t>
    </r>
    <r>
      <rPr>
        <sz val="9"/>
        <color theme="1"/>
        <rFont val="メイリオ"/>
        <family val="3"/>
        <charset val="128"/>
      </rPr>
      <t>活動</t>
    </r>
    <rPh sb="0" eb="1">
      <t>ホン</t>
    </rPh>
    <rPh sb="1" eb="3">
      <t>ジギョウ</t>
    </rPh>
    <rPh sb="3" eb="5">
      <t>ケイカク</t>
    </rPh>
    <phoneticPr fontId="4"/>
  </si>
  <si>
    <t>前年度又は変更前の活動</t>
    <rPh sb="0" eb="3">
      <t>ゼンネンド</t>
    </rPh>
    <rPh sb="3" eb="4">
      <t>マタ</t>
    </rPh>
    <rPh sb="5" eb="7">
      <t>ヘンコウ</t>
    </rPh>
    <rPh sb="7" eb="8">
      <t>マエ</t>
    </rPh>
    <phoneticPr fontId="4"/>
  </si>
  <si>
    <t>52 遊休農地の有効活用</t>
    <phoneticPr fontId="4"/>
  </si>
  <si>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4"/>
  </si>
  <si>
    <t>54 地域住民による直営施工</t>
    <phoneticPr fontId="4"/>
  </si>
  <si>
    <t>55 防災・減災力の強化</t>
    <phoneticPr fontId="4"/>
  </si>
  <si>
    <t>56 農村環境保全活動の幅広い展開</t>
    <phoneticPr fontId="4"/>
  </si>
  <si>
    <t>57 やすらぎ・福祉及び教育機能の活用</t>
    <rPh sb="8" eb="10">
      <t>フクシ</t>
    </rPh>
    <rPh sb="10" eb="11">
      <t>オヨ</t>
    </rPh>
    <rPh sb="12" eb="14">
      <t>キョウイク</t>
    </rPh>
    <rPh sb="14" eb="16">
      <t>キノウ</t>
    </rPh>
    <rPh sb="17" eb="19">
      <t>カツヨウ</t>
    </rPh>
    <phoneticPr fontId="4"/>
  </si>
  <si>
    <t>58 農村文化の伝承を通じた農村コミュニティの強化</t>
    <phoneticPr fontId="4"/>
  </si>
  <si>
    <t>58-2広域活動組織における活動支援班による活動の実施</t>
    <rPh sb="4" eb="10">
      <t>コウイキカツドウソシキ</t>
    </rPh>
    <rPh sb="14" eb="16">
      <t>カツドウ</t>
    </rPh>
    <rPh sb="16" eb="18">
      <t>シエン</t>
    </rPh>
    <rPh sb="18" eb="19">
      <t>ハン</t>
    </rPh>
    <rPh sb="22" eb="24">
      <t>カツドウ</t>
    </rPh>
    <rPh sb="25" eb="27">
      <t>ジッシ</t>
    </rPh>
    <phoneticPr fontId="4"/>
  </si>
  <si>
    <t>58-3水管理を通じた環境負荷低減活動の強化</t>
    <rPh sb="4" eb="7">
      <t>ミズカンリ</t>
    </rPh>
    <rPh sb="8" eb="9">
      <t>ツウ</t>
    </rPh>
    <rPh sb="11" eb="17">
      <t>カンキョウフカテイゲン</t>
    </rPh>
    <rPh sb="17" eb="19">
      <t>カツドウ</t>
    </rPh>
    <rPh sb="20" eb="22">
      <t>キョウカ</t>
    </rPh>
    <phoneticPr fontId="4"/>
  </si>
  <si>
    <t>円/10a</t>
    <phoneticPr fontId="4"/>
  </si>
  <si>
    <t>（３）組織の体制強化に対する支援</t>
    <rPh sb="3" eb="5">
      <t>ソシキ</t>
    </rPh>
    <rPh sb="6" eb="8">
      <t>タイセイ</t>
    </rPh>
    <rPh sb="8" eb="10">
      <t>キョウカ</t>
    </rPh>
    <rPh sb="11" eb="12">
      <t>タイ</t>
    </rPh>
    <rPh sb="14" eb="16">
      <t>シエン</t>
    </rPh>
    <phoneticPr fontId="4"/>
  </si>
  <si>
    <t>交付年度</t>
    <rPh sb="0" eb="2">
      <t>コウフ</t>
    </rPh>
    <rPh sb="2" eb="4">
      <t>ネンド</t>
    </rPh>
    <phoneticPr fontId="4"/>
  </si>
  <si>
    <t>交付額</t>
    <rPh sb="0" eb="3">
      <t>コウフガク</t>
    </rPh>
    <phoneticPr fontId="4"/>
  </si>
  <si>
    <t>組織の広域化と併せて行う活動支援班の設置</t>
    <rPh sb="7" eb="8">
      <t>アワ</t>
    </rPh>
    <rPh sb="10" eb="11">
      <t>オコナ</t>
    </rPh>
    <phoneticPr fontId="4"/>
  </si>
  <si>
    <t>（別葉）</t>
    <rPh sb="1" eb="3">
      <t>ベツヨウ</t>
    </rPh>
    <phoneticPr fontId="4"/>
  </si>
  <si>
    <t>（６）環境負荷低減の取組への支援</t>
    <rPh sb="5" eb="7">
      <t>フカ</t>
    </rPh>
    <rPh sb="7" eb="9">
      <t>テイゲン</t>
    </rPh>
    <rPh sb="10" eb="12">
      <t>トリクミ</t>
    </rPh>
    <rPh sb="14" eb="16">
      <t>シエン</t>
    </rPh>
    <phoneticPr fontId="4"/>
  </si>
  <si>
    <t>a　 実施期間</t>
    <rPh sb="3" eb="5">
      <t>ジッシ</t>
    </rPh>
    <rPh sb="5" eb="7">
      <t>キカン</t>
    </rPh>
    <phoneticPr fontId="4"/>
  </si>
  <si>
    <t>※最終年度は、資源向上（共同）の活動終了年度と同じです。</t>
    <rPh sb="1" eb="3">
      <t>サイシュウ</t>
    </rPh>
    <rPh sb="3" eb="5">
      <t>ネンド</t>
    </rPh>
    <rPh sb="7" eb="9">
      <t>シゲン</t>
    </rPh>
    <rPh sb="9" eb="11">
      <t>コウジョウ</t>
    </rPh>
    <rPh sb="12" eb="14">
      <t>キョウドウ</t>
    </rPh>
    <rPh sb="16" eb="18">
      <t>カツドウ</t>
    </rPh>
    <rPh sb="18" eb="20">
      <t>シュウリョウ</t>
    </rPh>
    <rPh sb="20" eb="22">
      <t>ネンド</t>
    </rPh>
    <rPh sb="23" eb="24">
      <t>オナ</t>
    </rPh>
    <phoneticPr fontId="4"/>
  </si>
  <si>
    <t>ｂ　環境負荷低減の取組及び化学肥料及び化学合成農薬を5割以上低減する活動の実施時期</t>
    <rPh sb="2" eb="4">
      <t>カンキョウ</t>
    </rPh>
    <rPh sb="4" eb="6">
      <t>フカ</t>
    </rPh>
    <rPh sb="6" eb="8">
      <t>テイゲン</t>
    </rPh>
    <rPh sb="9" eb="11">
      <t>トリクミ</t>
    </rPh>
    <rPh sb="11" eb="12">
      <t>オヨ</t>
    </rPh>
    <rPh sb="37" eb="39">
      <t>ジッシ</t>
    </rPh>
    <rPh sb="39" eb="41">
      <t>ジキ</t>
    </rPh>
    <phoneticPr fontId="4"/>
  </si>
  <si>
    <t>対象取組</t>
    <phoneticPr fontId="4"/>
  </si>
  <si>
    <t>化学肥料及び化学合成農薬を
5割以上低減する活動</t>
    <phoneticPr fontId="4"/>
  </si>
  <si>
    <t>内容</t>
    <phoneticPr fontId="4"/>
  </si>
  <si>
    <t>実施時期</t>
    <phoneticPr fontId="4"/>
  </si>
  <si>
    <t>作物名</t>
    <phoneticPr fontId="4"/>
  </si>
  <si>
    <t>栽培時期</t>
    <phoneticPr fontId="4"/>
  </si>
  <si>
    <t>～</t>
    <phoneticPr fontId="4"/>
  </si>
  <si>
    <t>（注１）必要に応じて欄を追加すること。</t>
    <phoneticPr fontId="4"/>
  </si>
  <si>
    <t>c　実施計画</t>
    <rPh sb="2" eb="4">
      <t>ジッシ</t>
    </rPh>
    <rPh sb="4" eb="6">
      <t>ケイカク</t>
    </rPh>
    <phoneticPr fontId="4"/>
  </si>
  <si>
    <t>１年目
計画面積
（畦畔除く）</t>
    <rPh sb="1" eb="3">
      <t>ネンメ</t>
    </rPh>
    <rPh sb="4" eb="6">
      <t>ケイカク</t>
    </rPh>
    <rPh sb="6" eb="8">
      <t>メンセキ</t>
    </rPh>
    <phoneticPr fontId="4"/>
  </si>
  <si>
    <t>２年目
計画面積
（畦畔除く）</t>
    <rPh sb="1" eb="3">
      <t>ネンメ</t>
    </rPh>
    <rPh sb="4" eb="6">
      <t>ケイカク</t>
    </rPh>
    <rPh sb="6" eb="8">
      <t>メンセキ</t>
    </rPh>
    <phoneticPr fontId="4"/>
  </si>
  <si>
    <t>３年目
計画面積
（畦畔除く）</t>
    <rPh sb="1" eb="3">
      <t>ネンメ</t>
    </rPh>
    <rPh sb="4" eb="6">
      <t>ケイカク</t>
    </rPh>
    <rPh sb="6" eb="8">
      <t>メンセキ</t>
    </rPh>
    <phoneticPr fontId="4"/>
  </si>
  <si>
    <t>４年目
計画面積
（畦畔除く）</t>
    <rPh sb="1" eb="3">
      <t>ネンメ</t>
    </rPh>
    <rPh sb="4" eb="6">
      <t>ケイカク</t>
    </rPh>
    <rPh sb="6" eb="8">
      <t>メンセキ</t>
    </rPh>
    <phoneticPr fontId="4"/>
  </si>
  <si>
    <t>５年目
計画面積
（畦畔除く）</t>
    <rPh sb="1" eb="3">
      <t>ネンメ</t>
    </rPh>
    <rPh sb="4" eb="6">
      <t>ケイカク</t>
    </rPh>
    <rPh sb="6" eb="8">
      <t>メンセキ</t>
    </rPh>
    <phoneticPr fontId="4"/>
  </si>
  <si>
    <t>１年目
加算上限額</t>
    <rPh sb="1" eb="3">
      <t>ネンメ</t>
    </rPh>
    <rPh sb="4" eb="6">
      <t>カサン</t>
    </rPh>
    <rPh sb="6" eb="8">
      <t>ジョウゲン</t>
    </rPh>
    <rPh sb="8" eb="9">
      <t>ガク</t>
    </rPh>
    <phoneticPr fontId="4"/>
  </si>
  <si>
    <t>２年目
加算上限額</t>
    <rPh sb="1" eb="3">
      <t>ネンメ</t>
    </rPh>
    <rPh sb="4" eb="6">
      <t>カサン</t>
    </rPh>
    <rPh sb="6" eb="8">
      <t>ジョウゲン</t>
    </rPh>
    <rPh sb="8" eb="9">
      <t>ガク</t>
    </rPh>
    <phoneticPr fontId="4"/>
  </si>
  <si>
    <t>３年目
加算上限額</t>
    <rPh sb="1" eb="3">
      <t>ネンメ</t>
    </rPh>
    <rPh sb="4" eb="6">
      <t>カサン</t>
    </rPh>
    <rPh sb="6" eb="8">
      <t>ジョウゲン</t>
    </rPh>
    <rPh sb="8" eb="9">
      <t>ガク</t>
    </rPh>
    <phoneticPr fontId="4"/>
  </si>
  <si>
    <t>４年目
加算上限額</t>
    <rPh sb="1" eb="3">
      <t>ネンメ</t>
    </rPh>
    <rPh sb="4" eb="6">
      <t>カサン</t>
    </rPh>
    <rPh sb="6" eb="8">
      <t>ジョウゲン</t>
    </rPh>
    <rPh sb="8" eb="9">
      <t>ガク</t>
    </rPh>
    <phoneticPr fontId="4"/>
  </si>
  <si>
    <t>５年目
加算上限額</t>
    <rPh sb="1" eb="3">
      <t>ネンメ</t>
    </rPh>
    <rPh sb="4" eb="6">
      <t>カサン</t>
    </rPh>
    <rPh sb="6" eb="8">
      <t>ジョウゲン</t>
    </rPh>
    <rPh sb="8" eb="9">
      <t>ガク</t>
    </rPh>
    <phoneticPr fontId="4"/>
  </si>
  <si>
    <t>長期中干し</t>
    <rPh sb="0" eb="2">
      <t>チョウキ</t>
    </rPh>
    <rPh sb="2" eb="4">
      <t>ナカボシ</t>
    </rPh>
    <phoneticPr fontId="4"/>
  </si>
  <si>
    <t>冬期湛水</t>
    <rPh sb="0" eb="4">
      <t>トウキタンスイ</t>
    </rPh>
    <phoneticPr fontId="4"/>
  </si>
  <si>
    <t>夏期湛水</t>
    <rPh sb="0" eb="4">
      <t>カキタンスイ</t>
    </rPh>
    <phoneticPr fontId="4"/>
  </si>
  <si>
    <t>中干し延期</t>
    <rPh sb="0" eb="2">
      <t>ナカボシ</t>
    </rPh>
    <rPh sb="3" eb="5">
      <t>エンキ</t>
    </rPh>
    <phoneticPr fontId="4"/>
  </si>
  <si>
    <t>江の設置等
（作溝実施）</t>
    <rPh sb="0" eb="1">
      <t>エ</t>
    </rPh>
    <rPh sb="2" eb="4">
      <t>セッチ</t>
    </rPh>
    <rPh sb="4" eb="5">
      <t>トウ</t>
    </rPh>
    <rPh sb="7" eb="8">
      <t>ツク</t>
    </rPh>
    <rPh sb="8" eb="9">
      <t>ミゾ</t>
    </rPh>
    <rPh sb="9" eb="11">
      <t>ジッシ</t>
    </rPh>
    <phoneticPr fontId="4"/>
  </si>
  <si>
    <t>江の設置等
（作溝未実施）</t>
    <rPh sb="0" eb="1">
      <t>エ</t>
    </rPh>
    <rPh sb="2" eb="4">
      <t>セッチ</t>
    </rPh>
    <rPh sb="4" eb="5">
      <t>トウ</t>
    </rPh>
    <rPh sb="9" eb="10">
      <t>ミ</t>
    </rPh>
    <phoneticPr fontId="4"/>
  </si>
  <si>
    <t>※ 計画面積は、対象活動別（同一の対象活動であっても、単価毎）に、a未満を切り捨てた値を記載すること。</t>
    <rPh sb="2" eb="4">
      <t>ケイカク</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4"/>
  </si>
  <si>
    <t>※ 計画面積は、取組ごとに、２年目以降の取組面積が初年度の取組面積を下回らず、終了年度の取組面積が初年度の取組面積を上回る必要があります。</t>
    <rPh sb="2" eb="4">
      <t>ケイカク</t>
    </rPh>
    <rPh sb="4" eb="6">
      <t>メンセキ</t>
    </rPh>
    <rPh sb="8" eb="10">
      <t>トリクミ</t>
    </rPh>
    <rPh sb="15" eb="17">
      <t>ネンメ</t>
    </rPh>
    <rPh sb="17" eb="19">
      <t>イコウ</t>
    </rPh>
    <rPh sb="20" eb="22">
      <t>トリクミ</t>
    </rPh>
    <rPh sb="22" eb="24">
      <t>メンセキ</t>
    </rPh>
    <rPh sb="25" eb="28">
      <t>ショネンド</t>
    </rPh>
    <rPh sb="29" eb="31">
      <t>トリクミ</t>
    </rPh>
    <rPh sb="31" eb="33">
      <t>メンセキ</t>
    </rPh>
    <rPh sb="34" eb="36">
      <t>シタマワ</t>
    </rPh>
    <rPh sb="39" eb="41">
      <t>シュウリョウ</t>
    </rPh>
    <rPh sb="41" eb="43">
      <t>ネンド</t>
    </rPh>
    <rPh sb="44" eb="46">
      <t>トリクミ</t>
    </rPh>
    <rPh sb="46" eb="48">
      <t>メンセキ</t>
    </rPh>
    <rPh sb="49" eb="52">
      <t>ショネンド</t>
    </rPh>
    <rPh sb="53" eb="55">
      <t>トリクミ</t>
    </rPh>
    <rPh sb="55" eb="57">
      <t>メンセキ</t>
    </rPh>
    <rPh sb="58" eb="60">
      <t>ウワマワ</t>
    </rPh>
    <rPh sb="61" eb="63">
      <t>ヒツヨウ</t>
    </rPh>
    <phoneticPr fontId="4"/>
  </si>
  <si>
    <t>※ 資源向上支払（共同）の活動期間の途中からみどり加算に取り組む場合は、当該活動期間中の実施計画のみを記入します。</t>
    <rPh sb="2" eb="4">
      <t>シゲン</t>
    </rPh>
    <rPh sb="4" eb="6">
      <t>コウジョウ</t>
    </rPh>
    <rPh sb="6" eb="8">
      <t>シハライ</t>
    </rPh>
    <rPh sb="9" eb="11">
      <t>キョウドウ</t>
    </rPh>
    <rPh sb="13" eb="15">
      <t>カツドウ</t>
    </rPh>
    <rPh sb="15" eb="17">
      <t>キカン</t>
    </rPh>
    <rPh sb="18" eb="20">
      <t>トチュウ</t>
    </rPh>
    <rPh sb="25" eb="27">
      <t>カサン</t>
    </rPh>
    <rPh sb="28" eb="29">
      <t>ト</t>
    </rPh>
    <rPh sb="30" eb="31">
      <t>ク</t>
    </rPh>
    <rPh sb="32" eb="34">
      <t>バアイ</t>
    </rPh>
    <rPh sb="36" eb="38">
      <t>トウガイ</t>
    </rPh>
    <rPh sb="38" eb="40">
      <t>カツドウ</t>
    </rPh>
    <rPh sb="40" eb="43">
      <t>キカンチュウ</t>
    </rPh>
    <rPh sb="44" eb="46">
      <t>ジッシ</t>
    </rPh>
    <rPh sb="46" eb="48">
      <t>ケイカク</t>
    </rPh>
    <rPh sb="51" eb="53">
      <t>キニュウ</t>
    </rPh>
    <phoneticPr fontId="4"/>
  </si>
  <si>
    <t>ｄ　活動実施区域図</t>
    <rPh sb="2" eb="4">
      <t>カツドウ</t>
    </rPh>
    <rPh sb="4" eb="6">
      <t>ジッシ</t>
    </rPh>
    <rPh sb="6" eb="9">
      <t>クイキズ</t>
    </rPh>
    <phoneticPr fontId="4"/>
  </si>
  <si>
    <t>　　　</t>
    <phoneticPr fontId="4"/>
  </si>
  <si>
    <t>別添４「環境負荷低減の取組実施区域位置図」のとおり</t>
    <rPh sb="0" eb="2">
      <t>ベッテン</t>
    </rPh>
    <rPh sb="4" eb="6">
      <t>カンキョウ</t>
    </rPh>
    <rPh sb="6" eb="8">
      <t>フカ</t>
    </rPh>
    <rPh sb="8" eb="10">
      <t>テイゲン</t>
    </rPh>
    <rPh sb="11" eb="13">
      <t>トリクミ</t>
    </rPh>
    <rPh sb="13" eb="15">
      <t>ジッシ</t>
    </rPh>
    <rPh sb="15" eb="17">
      <t>クイキ</t>
    </rPh>
    <rPh sb="17" eb="19">
      <t>イチ</t>
    </rPh>
    <rPh sb="19" eb="20">
      <t>ズ</t>
    </rPh>
    <phoneticPr fontId="4"/>
  </si>
  <si>
    <t>　※なお、別添１「実施区域位置図」に環境負荷低減の取組実施区域を記載している場合、別添４は省略できます。</t>
    <rPh sb="5" eb="7">
      <t>ベッテン</t>
    </rPh>
    <rPh sb="9" eb="11">
      <t>ジッシ</t>
    </rPh>
    <rPh sb="11" eb="13">
      <t>クイキ</t>
    </rPh>
    <rPh sb="13" eb="16">
      <t>イチズ</t>
    </rPh>
    <rPh sb="18" eb="24">
      <t>カンキョウフカテイゲン</t>
    </rPh>
    <rPh sb="25" eb="27">
      <t>トリクミ</t>
    </rPh>
    <rPh sb="27" eb="29">
      <t>ジッシ</t>
    </rPh>
    <rPh sb="29" eb="31">
      <t>クイキ</t>
    </rPh>
    <rPh sb="32" eb="34">
      <t>キサイ</t>
    </rPh>
    <rPh sb="38" eb="40">
      <t>バアイ</t>
    </rPh>
    <rPh sb="41" eb="43">
      <t>ベッテン</t>
    </rPh>
    <rPh sb="45" eb="47">
      <t>ショウリャク</t>
    </rPh>
    <phoneticPr fontId="4"/>
  </si>
  <si>
    <t>ｅ　（特定事業実施者のみ）添付書類</t>
    <rPh sb="3" eb="10">
      <t>トクテイジギョウジッシシャ</t>
    </rPh>
    <rPh sb="13" eb="15">
      <t>テンプ</t>
    </rPh>
    <rPh sb="15" eb="17">
      <t>ショルイ</t>
    </rPh>
    <phoneticPr fontId="4"/>
  </si>
  <si>
    <t>特定事業実施者の場合であって、</t>
    <rPh sb="0" eb="7">
      <t>トクテイジギョウジッシシャ</t>
    </rPh>
    <rPh sb="8" eb="10">
      <t>バアイ</t>
    </rPh>
    <phoneticPr fontId="4"/>
  </si>
  <si>
    <t>　農業者の組織する団体の場合、規約など令和６年度に環境保全型農業直接支払交付金の交付を受けていたことが分かる書類</t>
    <rPh sb="1" eb="4">
      <t>ノウギョウシャ</t>
    </rPh>
    <rPh sb="5" eb="7">
      <t>ソシキ</t>
    </rPh>
    <rPh sb="9" eb="11">
      <t>ダンタイ</t>
    </rPh>
    <rPh sb="12" eb="14">
      <t>バアイ</t>
    </rPh>
    <rPh sb="15" eb="17">
      <t>キヤク</t>
    </rPh>
    <rPh sb="19" eb="21">
      <t>レイワ</t>
    </rPh>
    <rPh sb="22" eb="24">
      <t>ネンド</t>
    </rPh>
    <phoneticPr fontId="4"/>
  </si>
  <si>
    <t>　一定の要件を満たす農業者の場合、一定の要件を満たし令和６年度に環境保全型農業直接支払交付金の交付を受けていたことが分かる書類</t>
    <rPh sb="1" eb="3">
      <t>イッテイ</t>
    </rPh>
    <rPh sb="4" eb="6">
      <t>ヨウケン</t>
    </rPh>
    <rPh sb="7" eb="8">
      <t>ミ</t>
    </rPh>
    <rPh sb="10" eb="13">
      <t>ノウギョウシャ</t>
    </rPh>
    <rPh sb="14" eb="16">
      <t>バアイ</t>
    </rPh>
    <rPh sb="17" eb="19">
      <t>イッテイ</t>
    </rPh>
    <rPh sb="20" eb="22">
      <t>ヨウケン</t>
    </rPh>
    <rPh sb="23" eb="24">
      <t>ミ</t>
    </rPh>
    <rPh sb="26" eb="28">
      <t>レイワ</t>
    </rPh>
    <rPh sb="29" eb="31">
      <t>ネンド</t>
    </rPh>
    <rPh sb="32" eb="34">
      <t>カンキョウ</t>
    </rPh>
    <rPh sb="34" eb="37">
      <t>ホゼンガタ</t>
    </rPh>
    <rPh sb="37" eb="39">
      <t>ノウギョウ</t>
    </rPh>
    <rPh sb="39" eb="41">
      <t>チョクセツ</t>
    </rPh>
    <rPh sb="41" eb="43">
      <t>シハライ</t>
    </rPh>
    <rPh sb="43" eb="46">
      <t>コウフキン</t>
    </rPh>
    <rPh sb="47" eb="49">
      <t>コウフ</t>
    </rPh>
    <rPh sb="50" eb="51">
      <t>ウ</t>
    </rPh>
    <rPh sb="58" eb="59">
      <t>ワ</t>
    </rPh>
    <rPh sb="61" eb="63">
      <t>ショルイ</t>
    </rPh>
    <phoneticPr fontId="4"/>
  </si>
  <si>
    <t>（別添４）</t>
    <rPh sb="1" eb="3">
      <t>ベッテン</t>
    </rPh>
    <phoneticPr fontId="4"/>
  </si>
  <si>
    <t>環境負荷低減の取組実施区域位置図</t>
    <rPh sb="0" eb="2">
      <t>カンキョウ</t>
    </rPh>
    <rPh sb="2" eb="4">
      <t>フカ</t>
    </rPh>
    <rPh sb="4" eb="6">
      <t>テイゲン</t>
    </rPh>
    <rPh sb="7" eb="9">
      <t>トリクミ</t>
    </rPh>
    <rPh sb="9" eb="11">
      <t>ジッシ</t>
    </rPh>
    <rPh sb="11" eb="13">
      <t>クイキ</t>
    </rPh>
    <rPh sb="13" eb="15">
      <t>イチ</t>
    </rPh>
    <rPh sb="15" eb="16">
      <t>ズ</t>
    </rPh>
    <phoneticPr fontId="4"/>
  </si>
  <si>
    <t>注１）　別添１「実施区域位置図」に環境負荷低減の取組実施区域位置を記載している場合、本様式は省略ができる。</t>
    <rPh sb="0" eb="1">
      <t>チュウ</t>
    </rPh>
    <rPh sb="4" eb="6">
      <t>ベッテン</t>
    </rPh>
    <rPh sb="8" eb="10">
      <t>ジッシ</t>
    </rPh>
    <rPh sb="10" eb="12">
      <t>クイキ</t>
    </rPh>
    <rPh sb="12" eb="14">
      <t>イチ</t>
    </rPh>
    <rPh sb="14" eb="15">
      <t>ズ</t>
    </rPh>
    <rPh sb="17" eb="19">
      <t>カンキョウ</t>
    </rPh>
    <rPh sb="19" eb="21">
      <t>フカ</t>
    </rPh>
    <rPh sb="21" eb="23">
      <t>テイゲン</t>
    </rPh>
    <rPh sb="24" eb="26">
      <t>トリクミ</t>
    </rPh>
    <rPh sb="26" eb="28">
      <t>ジッシ</t>
    </rPh>
    <rPh sb="28" eb="30">
      <t>クイキ</t>
    </rPh>
    <rPh sb="30" eb="32">
      <t>イチ</t>
    </rPh>
    <rPh sb="33" eb="35">
      <t>キサイ</t>
    </rPh>
    <rPh sb="39" eb="41">
      <t>バアイ</t>
    </rPh>
    <rPh sb="42" eb="43">
      <t>ホン</t>
    </rPh>
    <rPh sb="43" eb="45">
      <t>ヨウシキ</t>
    </rPh>
    <rPh sb="46" eb="48">
      <t>ショウリャク</t>
    </rPh>
    <phoneticPr fontId="4"/>
  </si>
  <si>
    <t>58-3</t>
    <phoneticPr fontId="3"/>
  </si>
  <si>
    <t>★「分類」欄は、分類番号（１～７）から選択してください。</t>
    <rPh sb="2" eb="4">
      <t>ブンルイ</t>
    </rPh>
    <rPh sb="5" eb="6">
      <t>ラン</t>
    </rPh>
    <rPh sb="8" eb="10">
      <t>ブンルイ</t>
    </rPh>
    <rPh sb="10" eb="12">
      <t>バンゴウ</t>
    </rPh>
    <rPh sb="19" eb="21">
      <t>センタク</t>
    </rPh>
    <phoneticPr fontId="22"/>
  </si>
  <si>
    <t>５.外注費</t>
    <rPh sb="2" eb="5">
      <t>ガイチュウヒ</t>
    </rPh>
    <phoneticPr fontId="3"/>
  </si>
  <si>
    <t>６.その他支出</t>
    <rPh sb="4" eb="5">
      <t>タ</t>
    </rPh>
    <rPh sb="5" eb="7">
      <t>シシュツ</t>
    </rPh>
    <phoneticPr fontId="3"/>
  </si>
  <si>
    <t>７.返還</t>
    <rPh sb="2" eb="4">
      <t>ヘンカン</t>
    </rPh>
    <phoneticPr fontId="3"/>
  </si>
  <si>
    <t>返還金、他の活動組織への融通額・返還額</t>
    <rPh sb="0" eb="2">
      <t>ヘンカン</t>
    </rPh>
    <rPh sb="2" eb="3">
      <t>キン</t>
    </rPh>
    <phoneticPr fontId="22"/>
  </si>
  <si>
    <t>「４ 日当」、「６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phoneticPr fontId="22"/>
  </si>
  <si>
    <t>７.返還</t>
    <rPh sb="2" eb="4">
      <t>ヘンカン</t>
    </rPh>
    <phoneticPr fontId="3"/>
  </si>
  <si>
    <t>領収書
等番号</t>
    <rPh sb="4" eb="5">
      <t>トウ</t>
    </rPh>
    <phoneticPr fontId="4"/>
  </si>
  <si>
    <r>
      <t>　多面的機能支払交付金実施要綱（平成26年４月１日付け25農振第2254号農林水産事務次官依命通知）別紙１の第５の７及び別紙２の第５の10</t>
    </r>
    <r>
      <rPr>
        <sz val="12"/>
        <color indexed="8"/>
        <rFont val="ＭＳ 明朝"/>
        <family val="1"/>
        <charset val="128"/>
      </rPr>
      <t>に基づき、多面的機能支払交付金の実施状況について、別添のとおり報告します。</t>
    </r>
    <phoneticPr fontId="15"/>
  </si>
  <si>
    <t>（環境負荷低減の取組への支援を受ける場合）</t>
    <rPh sb="1" eb="3">
      <t>カンキョウ</t>
    </rPh>
    <rPh sb="3" eb="7">
      <t>フカテイゲン</t>
    </rPh>
    <rPh sb="8" eb="10">
      <t>トリクミ</t>
    </rPh>
    <rPh sb="12" eb="14">
      <t>シエン</t>
    </rPh>
    <rPh sb="15" eb="16">
      <t>ウ</t>
    </rPh>
    <rPh sb="18" eb="20">
      <t>バアイ</t>
    </rPh>
    <phoneticPr fontId="4"/>
  </si>
  <si>
    <t>□　　　　</t>
    <phoneticPr fontId="4"/>
  </si>
  <si>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32">
      <t>カンキョウフカテイゲン</t>
    </rPh>
    <rPh sb="33" eb="35">
      <t>トリクミ</t>
    </rPh>
    <rPh sb="37" eb="39">
      <t>シエン</t>
    </rPh>
    <rPh sb="40" eb="41">
      <t>カカ</t>
    </rPh>
    <rPh sb="42" eb="44">
      <t>ホウコク</t>
    </rPh>
    <phoneticPr fontId="4"/>
  </si>
  <si>
    <t>実施経過報告書を見込みで報告しましたが、内容に変更がないため別紙１及び２を省略し生産記録等のみを提出します。</t>
    <rPh sb="33" eb="34">
      <t>オヨ</t>
    </rPh>
    <rPh sb="44" eb="45">
      <t>トウ</t>
    </rPh>
    <rPh sb="48" eb="50">
      <t>テイシュツ</t>
    </rPh>
    <phoneticPr fontId="4"/>
  </si>
  <si>
    <t>実施経過報告書から変更があったので別紙のとおり報告します。</t>
    <rPh sb="9" eb="11">
      <t>ヘンコウ</t>
    </rPh>
    <rPh sb="17" eb="19">
      <t>ベッシ</t>
    </rPh>
    <rPh sb="23" eb="25">
      <t>ホウコク</t>
    </rPh>
    <phoneticPr fontId="4"/>
  </si>
  <si>
    <t>（注１）該当する項目の□に■を入れる。</t>
    <rPh sb="1" eb="2">
      <t>チュウ</t>
    </rPh>
    <rPh sb="4" eb="6">
      <t>ガイトウ</t>
    </rPh>
    <rPh sb="8" eb="10">
      <t>コウモク</t>
    </rPh>
    <rPh sb="15" eb="16">
      <t>イ</t>
    </rPh>
    <phoneticPr fontId="4"/>
  </si>
  <si>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4"/>
  </si>
  <si>
    <t>（注３）特定事業実施者の場合、「（別添）多面的機能支払交付金にかかる実施状況報告書」を省略できる。</t>
    <rPh sb="1" eb="2">
      <t>チュウ</t>
    </rPh>
    <rPh sb="4" eb="6">
      <t>トクテイ</t>
    </rPh>
    <rPh sb="6" eb="8">
      <t>ジギョウ</t>
    </rPh>
    <rPh sb="8" eb="11">
      <t>ジッシシャ</t>
    </rPh>
    <rPh sb="12" eb="14">
      <t>バアイ</t>
    </rPh>
    <rPh sb="17" eb="19">
      <t>ベッテン</t>
    </rPh>
    <rPh sb="20" eb="23">
      <t>タメンテキ</t>
    </rPh>
    <rPh sb="23" eb="25">
      <t>キノウ</t>
    </rPh>
    <rPh sb="25" eb="27">
      <t>シハライ</t>
    </rPh>
    <rPh sb="27" eb="30">
      <t>コウフキン</t>
    </rPh>
    <rPh sb="34" eb="36">
      <t>ジッシ</t>
    </rPh>
    <rPh sb="36" eb="38">
      <t>ジョウキョウ</t>
    </rPh>
    <rPh sb="38" eb="41">
      <t>ホウコクショ</t>
    </rPh>
    <rPh sb="43" eb="45">
      <t>ショウリャク</t>
    </rPh>
    <phoneticPr fontId="4"/>
  </si>
  <si>
    <t>（持越金の使用予定（使用時期、使用内容）を記入（別紙「持越金の使用予定表」を作成する場合は、「別紙のとおり」と記入））</t>
    <rPh sb="1" eb="3">
      <t>モチコシ</t>
    </rPh>
    <rPh sb="3" eb="4">
      <t>キン</t>
    </rPh>
    <rPh sb="5" eb="7">
      <t>シヨウ</t>
    </rPh>
    <rPh sb="7" eb="9">
      <t>ヨテイ</t>
    </rPh>
    <rPh sb="10" eb="12">
      <t>シヨウ</t>
    </rPh>
    <rPh sb="12" eb="14">
      <t>ジキ</t>
    </rPh>
    <rPh sb="15" eb="17">
      <t>シヨウ</t>
    </rPh>
    <rPh sb="17" eb="19">
      <t>ナイヨウ</t>
    </rPh>
    <rPh sb="24" eb="26">
      <t>ベッシ</t>
    </rPh>
    <rPh sb="27" eb="30">
      <t>モチコシキン</t>
    </rPh>
    <rPh sb="31" eb="36">
      <t>シヨウヨテイヒョウ</t>
    </rPh>
    <rPh sb="38" eb="40">
      <t>サクセイ</t>
    </rPh>
    <rPh sb="42" eb="44">
      <t>バアイ</t>
    </rPh>
    <rPh sb="47" eb="49">
      <t>ベッシ</t>
    </rPh>
    <rPh sb="55" eb="57">
      <t>キニュウ</t>
    </rPh>
    <phoneticPr fontId="4"/>
  </si>
  <si>
    <t>実施状況について、以下のとおり、総会又は運営委員会を開催し構成員の了解を得ています。</t>
    <rPh sb="0" eb="2">
      <t>ジッシ</t>
    </rPh>
    <rPh sb="2" eb="4">
      <t>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4"/>
  </si>
  <si>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4"/>
  </si>
  <si>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4"/>
  </si>
  <si>
    <t>102 配水操作</t>
    <phoneticPr fontId="4"/>
  </si>
  <si>
    <t>103 配水操作</t>
    <phoneticPr fontId="4"/>
  </si>
  <si>
    <t>55防災・減災力の強化</t>
    <rPh sb="2" eb="4">
      <t>ボウサイ</t>
    </rPh>
    <rPh sb="5" eb="6">
      <t>ゲン</t>
    </rPh>
    <rPh sb="6" eb="7">
      <t>サイ</t>
    </rPh>
    <rPh sb="7" eb="8">
      <t>リョク</t>
    </rPh>
    <rPh sb="9" eb="11">
      <t>キョウカ</t>
    </rPh>
    <phoneticPr fontId="3"/>
  </si>
  <si>
    <t>54地域住民による直営施工</t>
    <rPh sb="2" eb="4">
      <t>チイキ</t>
    </rPh>
    <rPh sb="4" eb="6">
      <t>ジュウミン</t>
    </rPh>
    <rPh sb="9" eb="11">
      <t>チョクエイ</t>
    </rPh>
    <rPh sb="11" eb="13">
      <t>セコウ</t>
    </rPh>
    <phoneticPr fontId="3"/>
  </si>
  <si>
    <t>52遊休農地の有効活用</t>
    <rPh sb="2" eb="4">
      <t>ユウキュウ</t>
    </rPh>
    <rPh sb="4" eb="6">
      <t>ノウチ</t>
    </rPh>
    <rPh sb="7" eb="9">
      <t>ユウコウ</t>
    </rPh>
    <rPh sb="9" eb="11">
      <t>カツヨウ</t>
    </rPh>
    <phoneticPr fontId="3"/>
  </si>
  <si>
    <t>環境負荷低減活動</t>
    <rPh sb="0" eb="6">
      <t>カンキョウフカテイゲン</t>
    </rPh>
    <rPh sb="6" eb="8">
      <t>カツドウ</t>
    </rPh>
    <phoneticPr fontId="4"/>
  </si>
  <si>
    <t>取組面積</t>
    <rPh sb="0" eb="4">
      <t>トリクミメンセキ</t>
    </rPh>
    <phoneticPr fontId="4"/>
  </si>
  <si>
    <t>長期中干し</t>
    <rPh sb="0" eb="4">
      <t>チョウキナカボシ</t>
    </rPh>
    <phoneticPr fontId="4"/>
  </si>
  <si>
    <t>冬期湛水</t>
    <rPh sb="0" eb="2">
      <t>トウキ</t>
    </rPh>
    <rPh sb="2" eb="4">
      <t>タンスイ</t>
    </rPh>
    <phoneticPr fontId="4"/>
  </si>
  <si>
    <t>江の設置（作溝実施）</t>
    <rPh sb="0" eb="1">
      <t>エ</t>
    </rPh>
    <rPh sb="2" eb="4">
      <t>セッチ</t>
    </rPh>
    <rPh sb="5" eb="6">
      <t>サク</t>
    </rPh>
    <rPh sb="6" eb="7">
      <t>ミゾ</t>
    </rPh>
    <rPh sb="7" eb="9">
      <t>ジッシ</t>
    </rPh>
    <phoneticPr fontId="4"/>
  </si>
  <si>
    <t>江の設置（作溝未実施）</t>
    <rPh sb="0" eb="1">
      <t>エ</t>
    </rPh>
    <rPh sb="2" eb="4">
      <t>セッチ</t>
    </rPh>
    <rPh sb="5" eb="6">
      <t>サク</t>
    </rPh>
    <rPh sb="6" eb="7">
      <t>ミゾ</t>
    </rPh>
    <rPh sb="7" eb="8">
      <t>ミ</t>
    </rPh>
    <rPh sb="8" eb="10">
      <t>ジッシ</t>
    </rPh>
    <phoneticPr fontId="4"/>
  </si>
  <si>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4"/>
  </si>
  <si>
    <t>【加算措置に取り組む場合】</t>
    <rPh sb="1" eb="3">
      <t>カサン</t>
    </rPh>
    <rPh sb="3" eb="5">
      <t>ソチ</t>
    </rPh>
    <rPh sb="6" eb="7">
      <t>ト</t>
    </rPh>
    <rPh sb="8" eb="9">
      <t>ク</t>
    </rPh>
    <rPh sb="10" eb="12">
      <t>バアイ</t>
    </rPh>
    <phoneticPr fontId="4"/>
  </si>
  <si>
    <t>環境負荷低減の取組への支援</t>
    <rPh sb="0" eb="6">
      <t>カンキョウフカテイゲン</t>
    </rPh>
    <rPh sb="7" eb="9">
      <t>トリクミ</t>
    </rPh>
    <rPh sb="11" eb="13">
      <t>シエン</t>
    </rPh>
    <phoneticPr fontId="4"/>
  </si>
  <si>
    <t>別紙１及び別紙２に記入してください。</t>
    <rPh sb="0" eb="2">
      <t>ベッシ</t>
    </rPh>
    <rPh sb="3" eb="4">
      <t>オヨ</t>
    </rPh>
    <rPh sb="5" eb="7">
      <t>ベッシ</t>
    </rPh>
    <rPh sb="9" eb="11">
      <t>キニュウ</t>
    </rPh>
    <phoneticPr fontId="4"/>
  </si>
  <si>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rPh sb="84" eb="85">
      <t>トウ</t>
    </rPh>
    <rPh sb="86" eb="88">
      <t>セコウ</t>
    </rPh>
    <rPh sb="93" eb="95">
      <t>カショ</t>
    </rPh>
    <rPh sb="96" eb="98">
      <t>タンイ</t>
    </rPh>
    <rPh sb="104" eb="107">
      <t>イッパンテキ</t>
    </rPh>
    <rPh sb="132" eb="133">
      <t>アツカ</t>
    </rPh>
    <rPh sb="139" eb="141">
      <t>タンイ</t>
    </rPh>
    <rPh sb="142" eb="144">
      <t>キニュウ</t>
    </rPh>
    <phoneticPr fontId="4"/>
  </si>
  <si>
    <t>km</t>
  </si>
  <si>
    <t>甚大な自然災害による特例措置の適用</t>
    <rPh sb="0" eb="2">
      <t>ジンダイ</t>
    </rPh>
    <rPh sb="3" eb="7">
      <t>シゼンサイガイ</t>
    </rPh>
    <rPh sb="10" eb="14">
      <t>トクレイソチ</t>
    </rPh>
    <rPh sb="15" eb="17">
      <t>テキヨウ</t>
    </rPh>
    <phoneticPr fontId="4"/>
  </si>
  <si>
    <t>上記を適用して取り組んだ活動内容</t>
    <rPh sb="0" eb="2">
      <t>ジョウキ</t>
    </rPh>
    <rPh sb="3" eb="5">
      <t>テキヨウ</t>
    </rPh>
    <rPh sb="7" eb="8">
      <t>ト</t>
    </rPh>
    <rPh sb="9" eb="10">
      <t>ク</t>
    </rPh>
    <rPh sb="12" eb="16">
      <t>カツドウナイヨウ</t>
    </rPh>
    <phoneticPr fontId="4"/>
  </si>
  <si>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4"/>
  </si>
  <si>
    <t>消費税に係る課税事業者の該当の有無</t>
    <rPh sb="0" eb="3">
      <t>ショウヒゼイ</t>
    </rPh>
    <rPh sb="4" eb="5">
      <t>カカ</t>
    </rPh>
    <rPh sb="6" eb="8">
      <t>カゼイ</t>
    </rPh>
    <rPh sb="8" eb="10">
      <t>ジギョウ</t>
    </rPh>
    <rPh sb="10" eb="11">
      <t>シャ</t>
    </rPh>
    <rPh sb="12" eb="14">
      <t>ガイトウ</t>
    </rPh>
    <rPh sb="15" eb="17">
      <t>ウム</t>
    </rPh>
    <phoneticPr fontId="4"/>
  </si>
  <si>
    <t>以下の体制強化の取組に当てはまる場合は○を記入してください。</t>
    <rPh sb="0" eb="2">
      <t>イカ</t>
    </rPh>
    <rPh sb="3" eb="5">
      <t>タイセイ</t>
    </rPh>
    <rPh sb="5" eb="7">
      <t>キョウカ</t>
    </rPh>
    <rPh sb="8" eb="10">
      <t>トリクミ</t>
    </rPh>
    <rPh sb="11" eb="12">
      <t>ア</t>
    </rPh>
    <rPh sb="16" eb="18">
      <t>バアイ</t>
    </rPh>
    <rPh sb="21" eb="23">
      <t>キニュウ</t>
    </rPh>
    <phoneticPr fontId="4"/>
  </si>
  <si>
    <t>・今年度、新たに構成員が加わった。</t>
    <rPh sb="1" eb="4">
      <t>コンネンド</t>
    </rPh>
    <rPh sb="5" eb="6">
      <t>アラ</t>
    </rPh>
    <rPh sb="8" eb="11">
      <t>コウセイイン</t>
    </rPh>
    <rPh sb="12" eb="13">
      <t>クワ</t>
    </rPh>
    <phoneticPr fontId="4"/>
  </si>
  <si>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4"/>
  </si>
  <si>
    <t>（仕組みを活用して人材を確保できた）</t>
    <rPh sb="1" eb="3">
      <t>シク</t>
    </rPh>
    <rPh sb="5" eb="7">
      <t>カツヨウ</t>
    </rPh>
    <rPh sb="9" eb="11">
      <t>ジンザイ</t>
    </rPh>
    <rPh sb="12" eb="14">
      <t>カクホ</t>
    </rPh>
    <phoneticPr fontId="4"/>
  </si>
  <si>
    <t>（仕組みを活用して人材を確保できなかった）</t>
    <rPh sb="1" eb="3">
      <t>シク</t>
    </rPh>
    <rPh sb="5" eb="7">
      <t>カツヨウ</t>
    </rPh>
    <rPh sb="9" eb="11">
      <t>ジンザイ</t>
    </rPh>
    <rPh sb="12" eb="14">
      <t>カクホ</t>
    </rPh>
    <phoneticPr fontId="4"/>
  </si>
  <si>
    <t>・今年度、新たに集落内外の人材・団体等（※）と連携して活動した。</t>
    <rPh sb="1" eb="4">
      <t>コンネンド</t>
    </rPh>
    <rPh sb="5" eb="6">
      <t>アラ</t>
    </rPh>
    <rPh sb="8" eb="10">
      <t>シュウラク</t>
    </rPh>
    <rPh sb="10" eb="12">
      <t>ナイガイ</t>
    </rPh>
    <rPh sb="13" eb="15">
      <t>ジンザイ</t>
    </rPh>
    <rPh sb="16" eb="18">
      <t>ダンタイ</t>
    </rPh>
    <rPh sb="18" eb="19">
      <t>トウ</t>
    </rPh>
    <rPh sb="23" eb="25">
      <t>レンケイ</t>
    </rPh>
    <rPh sb="27" eb="29">
      <t>カツドウ</t>
    </rPh>
    <phoneticPr fontId="4"/>
  </si>
  <si>
    <t>　</t>
    <phoneticPr fontId="4"/>
  </si>
  <si>
    <t>※学校、企業、農業に関心のある非農業者等</t>
    <rPh sb="1" eb="3">
      <t>ガッコウ</t>
    </rPh>
    <rPh sb="4" eb="6">
      <t>キギョウ</t>
    </rPh>
    <rPh sb="7" eb="9">
      <t>ノウギョウ</t>
    </rPh>
    <rPh sb="10" eb="12">
      <t>カンシン</t>
    </rPh>
    <rPh sb="15" eb="16">
      <t>ヒ</t>
    </rPh>
    <rPh sb="16" eb="19">
      <t>ノウギョウシャ</t>
    </rPh>
    <rPh sb="19" eb="20">
      <t>トウ</t>
    </rPh>
    <phoneticPr fontId="4"/>
  </si>
  <si>
    <t>・今年度、新たに土地改良区、ＪＡ等に事務を委託した。</t>
    <rPh sb="1" eb="4">
      <t>コンネンド</t>
    </rPh>
    <rPh sb="5" eb="6">
      <t>アラ</t>
    </rPh>
    <rPh sb="8" eb="10">
      <t>トチ</t>
    </rPh>
    <rPh sb="10" eb="13">
      <t>カイリョウク</t>
    </rPh>
    <rPh sb="16" eb="17">
      <t>トウ</t>
    </rPh>
    <rPh sb="18" eb="20">
      <t>ジム</t>
    </rPh>
    <rPh sb="21" eb="23">
      <t>イタク</t>
    </rPh>
    <phoneticPr fontId="4"/>
  </si>
  <si>
    <t>（別紙１）環境負荷低減の取組への支援</t>
    <rPh sb="1" eb="3">
      <t>ベッシ</t>
    </rPh>
    <phoneticPr fontId="4"/>
  </si>
  <si>
    <t>１　実施時期</t>
    <rPh sb="2" eb="4">
      <t>ジッシ</t>
    </rPh>
    <rPh sb="4" eb="6">
      <t>ジキ</t>
    </rPh>
    <phoneticPr fontId="4"/>
  </si>
  <si>
    <t>取組項目</t>
    <rPh sb="0" eb="2">
      <t>トリクミ</t>
    </rPh>
    <rPh sb="2" eb="4">
      <t>コウモク</t>
    </rPh>
    <phoneticPr fontId="4"/>
  </si>
  <si>
    <t>※　２月以降に活動が終了する場合は見込みを記入してください。</t>
    <rPh sb="3" eb="6">
      <t>ガツイコウ</t>
    </rPh>
    <rPh sb="7" eb="9">
      <t>カツドウ</t>
    </rPh>
    <rPh sb="10" eb="12">
      <t>シュウリョウ</t>
    </rPh>
    <rPh sb="14" eb="16">
      <t>バアイ</t>
    </rPh>
    <rPh sb="17" eb="19">
      <t>ミコ</t>
    </rPh>
    <rPh sb="21" eb="23">
      <t>キニュウ</t>
    </rPh>
    <phoneticPr fontId="4"/>
  </si>
  <si>
    <t>※　必要に応じて欄を追加してください。</t>
    <phoneticPr fontId="4"/>
  </si>
  <si>
    <t>２　ａ　活動の計画（要件確認のため活動計画から転記）</t>
    <rPh sb="4" eb="6">
      <t>カツドウ</t>
    </rPh>
    <rPh sb="7" eb="9">
      <t>ケイカク</t>
    </rPh>
    <rPh sb="10" eb="12">
      <t>ヨウケン</t>
    </rPh>
    <rPh sb="12" eb="14">
      <t>カクニン</t>
    </rPh>
    <rPh sb="17" eb="19">
      <t>カツドウ</t>
    </rPh>
    <rPh sb="19" eb="21">
      <t>ケイカク</t>
    </rPh>
    <rPh sb="23" eb="25">
      <t>テンキ</t>
    </rPh>
    <phoneticPr fontId="4"/>
  </si>
  <si>
    <t>　　ｂ　実施面積（報告年度のみきさいすること）　活動の計画（要件確認のため活動計画から転記）</t>
    <rPh sb="4" eb="6">
      <t>ジッシ</t>
    </rPh>
    <rPh sb="6" eb="8">
      <t>メンセキ</t>
    </rPh>
    <rPh sb="9" eb="11">
      <t>ホウコク</t>
    </rPh>
    <rPh sb="11" eb="13">
      <t>ネンド</t>
    </rPh>
    <rPh sb="24" eb="26">
      <t>カツドウ</t>
    </rPh>
    <rPh sb="27" eb="29">
      <t>ケイカク</t>
    </rPh>
    <rPh sb="30" eb="32">
      <t>ヨウケン</t>
    </rPh>
    <rPh sb="32" eb="34">
      <t>カクニン</t>
    </rPh>
    <rPh sb="37" eb="39">
      <t>カツドウ</t>
    </rPh>
    <rPh sb="39" eb="41">
      <t>ケイカク</t>
    </rPh>
    <rPh sb="43" eb="45">
      <t>テンキ</t>
    </rPh>
    <phoneticPr fontId="4"/>
  </si>
  <si>
    <t>「備考」欄：報告年度の実施面積が計画面積を下回った場合又は「１年目　計画面積」を下回った場合は、その理由を記入する。</t>
    <rPh sb="1" eb="3">
      <t>ビコウ</t>
    </rPh>
    <rPh sb="4" eb="5">
      <t>ラン</t>
    </rPh>
    <rPh sb="6" eb="8">
      <t>ホウコク</t>
    </rPh>
    <rPh sb="8" eb="10">
      <t>ネンド</t>
    </rPh>
    <rPh sb="11" eb="13">
      <t>ジッシ</t>
    </rPh>
    <rPh sb="13" eb="15">
      <t>メンセキ</t>
    </rPh>
    <rPh sb="16" eb="18">
      <t>ケイカク</t>
    </rPh>
    <rPh sb="18" eb="20">
      <t>メンセキ</t>
    </rPh>
    <rPh sb="21" eb="23">
      <t>シタマワ</t>
    </rPh>
    <rPh sb="25" eb="27">
      <t>バアイ</t>
    </rPh>
    <rPh sb="27" eb="28">
      <t>マタ</t>
    </rPh>
    <rPh sb="31" eb="33">
      <t>ネンメ</t>
    </rPh>
    <rPh sb="34" eb="36">
      <t>ケイカク</t>
    </rPh>
    <rPh sb="36" eb="38">
      <t>メンセキ</t>
    </rPh>
    <rPh sb="40" eb="42">
      <t>シタマワ</t>
    </rPh>
    <rPh sb="44" eb="46">
      <t>バアイ</t>
    </rPh>
    <rPh sb="50" eb="52">
      <t>リユウ</t>
    </rPh>
    <rPh sb="53" eb="55">
      <t>キニュウ</t>
    </rPh>
    <phoneticPr fontId="4"/>
  </si>
  <si>
    <t>※ 実施面積は、対象活動別（同一の対象活動であっても、単価毎）に、a未満を切り捨てた値を記載してください。</t>
    <rPh sb="2" eb="4">
      <t>ジッシ</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4"/>
  </si>
  <si>
    <t>※ 同一圃場に対して、複数の取組を行った場合に加算されるのは１つのみです。</t>
    <rPh sb="2" eb="4">
      <t>ドウイツ</t>
    </rPh>
    <rPh sb="4" eb="6">
      <t>ホジョウ</t>
    </rPh>
    <rPh sb="7" eb="8">
      <t>タイ</t>
    </rPh>
    <rPh sb="11" eb="13">
      <t>フクスウ</t>
    </rPh>
    <rPh sb="14" eb="16">
      <t>トリクミ</t>
    </rPh>
    <rPh sb="17" eb="18">
      <t>オコナ</t>
    </rPh>
    <rPh sb="20" eb="22">
      <t>バアイ</t>
    </rPh>
    <rPh sb="23" eb="25">
      <t>カサン</t>
    </rPh>
    <phoneticPr fontId="4"/>
  </si>
  <si>
    <t>※ 構成員別実施面積（別紙３）を添付してください。</t>
    <rPh sb="2" eb="5">
      <t>コウセイイン</t>
    </rPh>
    <rPh sb="5" eb="6">
      <t>ベツ</t>
    </rPh>
    <rPh sb="6" eb="8">
      <t>ジッシ</t>
    </rPh>
    <rPh sb="8" eb="10">
      <t>メンセキ</t>
    </rPh>
    <rPh sb="11" eb="13">
      <t>ベッシ</t>
    </rPh>
    <rPh sb="16" eb="18">
      <t>テンプ</t>
    </rPh>
    <phoneticPr fontId="4"/>
  </si>
  <si>
    <t>３　添付書類</t>
    <rPh sb="2" eb="4">
      <t>テンプ</t>
    </rPh>
    <rPh sb="4" eb="6">
      <t>ショルイ</t>
    </rPh>
    <phoneticPr fontId="4"/>
  </si>
  <si>
    <t>・生産記録</t>
    <rPh sb="1" eb="3">
      <t>セイサン</t>
    </rPh>
    <rPh sb="3" eb="5">
      <t>キロク</t>
    </rPh>
    <phoneticPr fontId="4"/>
  </si>
  <si>
    <t>・その他都道府県又は市町村が求める書類</t>
    <rPh sb="3" eb="4">
      <t>タ</t>
    </rPh>
    <rPh sb="4" eb="8">
      <t>トドウフケン</t>
    </rPh>
    <rPh sb="8" eb="9">
      <t>マタ</t>
    </rPh>
    <rPh sb="10" eb="13">
      <t>シチョウソン</t>
    </rPh>
    <rPh sb="14" eb="15">
      <t>モト</t>
    </rPh>
    <rPh sb="17" eb="19">
      <t>ショルイ</t>
    </rPh>
    <phoneticPr fontId="4"/>
  </si>
  <si>
    <t>組織名</t>
    <rPh sb="0" eb="3">
      <t>ソシキメイ</t>
    </rPh>
    <phoneticPr fontId="4"/>
  </si>
  <si>
    <t>対象取組
（内容）</t>
    <phoneticPr fontId="4"/>
  </si>
  <si>
    <t>化学肥料及び化学合成農薬を５割以上低減する活動（作物名）</t>
    <phoneticPr fontId="4"/>
  </si>
  <si>
    <t>実施面積
（a）</t>
    <rPh sb="0" eb="4">
      <t>ジッシメンセキ</t>
    </rPh>
    <phoneticPr fontId="4"/>
  </si>
  <si>
    <t>(別紙２）環境負荷低減の取組への支援</t>
    <rPh sb="1" eb="3">
      <t>ベッシ</t>
    </rPh>
    <rPh sb="5" eb="11">
      <t>カンキョウフカテイゲン</t>
    </rPh>
    <rPh sb="12" eb="14">
      <t>トリクミ</t>
    </rPh>
    <rPh sb="16" eb="18">
      <t>シエン</t>
    </rPh>
    <phoneticPr fontId="4"/>
  </si>
  <si>
    <t>　 環境負荷低減の取組の構成員別実施面積</t>
    <rPh sb="2" eb="4">
      <t>カンキョウ</t>
    </rPh>
    <rPh sb="4" eb="6">
      <t>フカ</t>
    </rPh>
    <rPh sb="6" eb="8">
      <t>テイゲン</t>
    </rPh>
    <rPh sb="9" eb="11">
      <t>トリクミ</t>
    </rPh>
    <rPh sb="12" eb="15">
      <t>コウセイイン</t>
    </rPh>
    <rPh sb="15" eb="16">
      <t>ベツ</t>
    </rPh>
    <rPh sb="16" eb="18">
      <t>ジッシ</t>
    </rPh>
    <rPh sb="18" eb="20">
      <t>メンセキ</t>
    </rPh>
    <phoneticPr fontId="4"/>
  </si>
  <si>
    <t>長期中干し</t>
    <rPh sb="0" eb="2">
      <t>チョウキ</t>
    </rPh>
    <rPh sb="2" eb="4">
      <t>ナカボ</t>
    </rPh>
    <phoneticPr fontId="4"/>
  </si>
  <si>
    <t>集計</t>
    <rPh sb="0" eb="2">
      <t>シュウケイ</t>
    </rPh>
    <phoneticPr fontId="4"/>
  </si>
  <si>
    <t>夏期湛水</t>
    <rPh sb="0" eb="2">
      <t>カキ</t>
    </rPh>
    <rPh sb="2" eb="4">
      <t>タンスイ</t>
    </rPh>
    <phoneticPr fontId="4"/>
  </si>
  <si>
    <t>中干し延期</t>
    <rPh sb="0" eb="2">
      <t>ナカボ</t>
    </rPh>
    <rPh sb="3" eb="5">
      <t>エンキ</t>
    </rPh>
    <phoneticPr fontId="4"/>
  </si>
  <si>
    <t>江の設置等（作溝実施）</t>
    <rPh sb="0" eb="1">
      <t>エ</t>
    </rPh>
    <rPh sb="2" eb="4">
      <t>セッチ</t>
    </rPh>
    <rPh sb="4" eb="5">
      <t>トウ</t>
    </rPh>
    <rPh sb="6" eb="8">
      <t>サッコウ</t>
    </rPh>
    <rPh sb="8" eb="10">
      <t>ジッシ</t>
    </rPh>
    <phoneticPr fontId="4"/>
  </si>
  <si>
    <t>江の設置等（作溝未実施）</t>
    <rPh sb="0" eb="1">
      <t>エ</t>
    </rPh>
    <rPh sb="2" eb="4">
      <t>セッチ</t>
    </rPh>
    <rPh sb="4" eb="5">
      <t>トウ</t>
    </rPh>
    <rPh sb="6" eb="8">
      <t>サッコウ</t>
    </rPh>
    <rPh sb="8" eb="11">
      <t>ミジッシ</t>
    </rPh>
    <phoneticPr fontId="4"/>
  </si>
  <si>
    <t>※２月以降に活動が終了する場合は見込みを記載してください。</t>
    <phoneticPr fontId="4"/>
  </si>
  <si>
    <t>※必要に応じて欄を追加してください。</t>
    <rPh sb="1" eb="3">
      <t>ヒツヨウ</t>
    </rPh>
    <rPh sb="4" eb="5">
      <t>オウ</t>
    </rPh>
    <rPh sb="7" eb="8">
      <t>ラン</t>
    </rPh>
    <rPh sb="9" eb="11">
      <t>ツイカ</t>
    </rPh>
    <phoneticPr fontId="4"/>
  </si>
  <si>
    <t>102 配水操作</t>
    <rPh sb="4" eb="6">
      <t>ハイスイ</t>
    </rPh>
    <rPh sb="6" eb="8">
      <t>ソウサ</t>
    </rPh>
    <phoneticPr fontId="3"/>
  </si>
  <si>
    <t>103 配水操作</t>
    <rPh sb="4" eb="6">
      <t>ハイスイ</t>
    </rPh>
    <rPh sb="6" eb="8">
      <t>ソウサ</t>
    </rPh>
    <phoneticPr fontId="3"/>
  </si>
  <si>
    <t>○○町</t>
    <rPh sb="2" eb="3">
      <t>マチ</t>
    </rPh>
    <phoneticPr fontId="4"/>
  </si>
  <si>
    <t>○○保全会</t>
    <rPh sb="2" eb="4">
      <t>ホゼン</t>
    </rPh>
    <rPh sb="4" eb="5">
      <t>カイ</t>
    </rPh>
    <phoneticPr fontId="4"/>
  </si>
  <si>
    <t>○○　○○</t>
    <phoneticPr fontId="4"/>
  </si>
  <si>
    <t>○○町○○</t>
    <rPh sb="0" eb="3">
      <t>マルマルマチ</t>
    </rPh>
    <phoneticPr fontId="4"/>
  </si>
  <si>
    <t>まるまるほぜんかい</t>
    <phoneticPr fontId="4"/>
  </si>
  <si>
    <t>まるまる　まるまる</t>
    <phoneticPr fontId="4"/>
  </si>
  <si>
    <t>まるまるまちまるまる</t>
    <phoneticPr fontId="4"/>
  </si>
  <si>
    <t>58-3 水管理を通じた環境負荷低減活動の強化</t>
  </si>
  <si>
    <t>堆積土砂等の浚渫</t>
    <rPh sb="0" eb="2">
      <t>タイセキ</t>
    </rPh>
    <rPh sb="2" eb="4">
      <t>ドシャ</t>
    </rPh>
    <rPh sb="4" eb="5">
      <t>トウ</t>
    </rPh>
    <rPh sb="6" eb="8">
      <t>シュンセツ</t>
    </rPh>
    <phoneticPr fontId="4"/>
  </si>
  <si>
    <t>水路の更新</t>
    <rPh sb="0" eb="2">
      <t>スイロ</t>
    </rPh>
    <rPh sb="3" eb="5">
      <t>コウシン</t>
    </rPh>
    <phoneticPr fontId="4"/>
  </si>
  <si>
    <t>未舗装道路の舗装</t>
    <rPh sb="0" eb="3">
      <t>ミホソウ</t>
    </rPh>
    <rPh sb="3" eb="5">
      <t>ドウロ</t>
    </rPh>
    <rPh sb="6" eb="8">
      <t>ホソウ</t>
    </rPh>
    <phoneticPr fontId="4"/>
  </si>
  <si>
    <t>資源向上’共同）対象農用地のうち10％で田んぼダムを実施する。</t>
    <rPh sb="0" eb="2">
      <t>シゲン</t>
    </rPh>
    <rPh sb="2" eb="4">
      <t>コウジョウ</t>
    </rPh>
    <rPh sb="5" eb="7">
      <t>キョウドウ</t>
    </rPh>
    <rPh sb="8" eb="10">
      <t>タイショウ</t>
    </rPh>
    <rPh sb="10" eb="13">
      <t>ノウヨウチ</t>
    </rPh>
    <rPh sb="20" eb="21">
      <t>タ</t>
    </rPh>
    <rPh sb="26" eb="28">
      <t>ジッシ</t>
    </rPh>
    <phoneticPr fontId="4"/>
  </si>
  <si>
    <t>資源向上’共同）対象農用地のうち20％で田んぼダムを実施する。</t>
    <rPh sb="0" eb="2">
      <t>シゲン</t>
    </rPh>
    <rPh sb="2" eb="4">
      <t>コウジョウ</t>
    </rPh>
    <rPh sb="5" eb="7">
      <t>キョウドウ</t>
    </rPh>
    <rPh sb="8" eb="10">
      <t>タイショウ</t>
    </rPh>
    <rPh sb="10" eb="13">
      <t>ノウヨウチ</t>
    </rPh>
    <rPh sb="20" eb="21">
      <t>タ</t>
    </rPh>
    <rPh sb="26" eb="28">
      <t>ジッシ</t>
    </rPh>
    <phoneticPr fontId="4"/>
  </si>
  <si>
    <t>資源向上’共同）対象農用地のうち30％で田んぼダムを実施する。</t>
    <rPh sb="0" eb="2">
      <t>シゲン</t>
    </rPh>
    <rPh sb="2" eb="4">
      <t>コウジョウ</t>
    </rPh>
    <rPh sb="5" eb="7">
      <t>キョウドウ</t>
    </rPh>
    <rPh sb="8" eb="10">
      <t>タイショウ</t>
    </rPh>
    <rPh sb="10" eb="13">
      <t>ノウヨウチ</t>
    </rPh>
    <rPh sb="20" eb="21">
      <t>タ</t>
    </rPh>
    <rPh sb="26" eb="28">
      <t>ジッシ</t>
    </rPh>
    <phoneticPr fontId="4"/>
  </si>
  <si>
    <t>資源向上’共同）対象農用地のうち50％で田んぼダムを実施する。</t>
    <rPh sb="0" eb="2">
      <t>シゲン</t>
    </rPh>
    <rPh sb="2" eb="4">
      <t>コウジョウ</t>
    </rPh>
    <rPh sb="5" eb="7">
      <t>キョウドウ</t>
    </rPh>
    <rPh sb="8" eb="10">
      <t>タイショウ</t>
    </rPh>
    <rPh sb="10" eb="13">
      <t>ノウヨウチ</t>
    </rPh>
    <rPh sb="20" eb="21">
      <t>タ</t>
    </rPh>
    <rPh sb="26" eb="28">
      <t>ジッシ</t>
    </rPh>
    <phoneticPr fontId="4"/>
  </si>
  <si>
    <t>資源向上’共同）対象農用地のうち60％で田んぼダムを実施する。</t>
    <rPh sb="0" eb="2">
      <t>シゲン</t>
    </rPh>
    <rPh sb="2" eb="4">
      <t>コウジョウ</t>
    </rPh>
    <rPh sb="5" eb="7">
      <t>キョウドウ</t>
    </rPh>
    <rPh sb="8" eb="10">
      <t>タイショウ</t>
    </rPh>
    <rPh sb="10" eb="13">
      <t>ノウヨウチ</t>
    </rPh>
    <rPh sb="20" eb="21">
      <t>タ</t>
    </rPh>
    <rPh sb="26" eb="28">
      <t>ジッシ</t>
    </rPh>
    <phoneticPr fontId="4"/>
  </si>
  <si>
    <t>○○用水路</t>
    <rPh sb="2" eb="5">
      <t>ヨウスイロ</t>
    </rPh>
    <phoneticPr fontId="4"/>
  </si>
  <si>
    <t>不明</t>
    <rPh sb="0" eb="2">
      <t>フメイ</t>
    </rPh>
    <phoneticPr fontId="4"/>
  </si>
  <si>
    <t>－</t>
    <phoneticPr fontId="4"/>
  </si>
  <si>
    <t>土水路
幅400mm</t>
    <rPh sb="0" eb="1">
      <t>ド</t>
    </rPh>
    <rPh sb="1" eb="3">
      <t>スイロ</t>
    </rPh>
    <rPh sb="4" eb="5">
      <t>ハバ</t>
    </rPh>
    <phoneticPr fontId="4"/>
  </si>
  <si>
    <t>法面の崩落や土砂の堆積により通水機能が喪失することがあり、保全管理が困難。</t>
    <rPh sb="0" eb="2">
      <t>ノリメン</t>
    </rPh>
    <rPh sb="3" eb="5">
      <t>ホウラク</t>
    </rPh>
    <rPh sb="6" eb="8">
      <t>ドシャ</t>
    </rPh>
    <rPh sb="9" eb="11">
      <t>タイセキ</t>
    </rPh>
    <rPh sb="14" eb="16">
      <t>ツウスイ</t>
    </rPh>
    <rPh sb="16" eb="18">
      <t>キノウ</t>
    </rPh>
    <rPh sb="19" eb="21">
      <t>ソウシツ</t>
    </rPh>
    <rPh sb="29" eb="31">
      <t>ホゼン</t>
    </rPh>
    <rPh sb="31" eb="33">
      <t>カンリ</t>
    </rPh>
    <rPh sb="34" eb="36">
      <t>コンナン</t>
    </rPh>
    <phoneticPr fontId="4"/>
  </si>
  <si>
    <t>コンクリート水路として更新する。</t>
    <rPh sb="6" eb="8">
      <t>スイロ</t>
    </rPh>
    <rPh sb="11" eb="13">
      <t>コウシン</t>
    </rPh>
    <phoneticPr fontId="4"/>
  </si>
  <si>
    <t>0.1km</t>
    <phoneticPr fontId="4"/>
  </si>
  <si>
    <t>令和8年度</t>
    <rPh sb="0" eb="2">
      <t>レイワ</t>
    </rPh>
    <rPh sb="3" eb="5">
      <t>ネンド</t>
    </rPh>
    <phoneticPr fontId="4"/>
  </si>
  <si>
    <t>250万円</t>
    <rPh sb="3" eb="5">
      <t>マンエン</t>
    </rPh>
    <phoneticPr fontId="4"/>
  </si>
  <si>
    <t>＜令和７年度　収支実績　　令和８年３月３１日現在＞</t>
    <rPh sb="1" eb="3">
      <t>レイワ</t>
    </rPh>
    <rPh sb="4" eb="6">
      <t>ネンド</t>
    </rPh>
    <rPh sb="7" eb="9">
      <t>シュウシ</t>
    </rPh>
    <rPh sb="9" eb="11">
      <t>ジッセキ</t>
    </rPh>
    <rPh sb="13" eb="15">
      <t>レイワ</t>
    </rPh>
    <rPh sb="16" eb="17">
      <t>ネン</t>
    </rPh>
    <rPh sb="18" eb="19">
      <t>ツキ</t>
    </rPh>
    <rPh sb="21" eb="22">
      <t>ニチ</t>
    </rPh>
    <rPh sb="22" eb="24">
      <t>ゲンザイ</t>
    </rPh>
    <phoneticPr fontId="4"/>
  </si>
  <si>
    <t>令和７年度　</t>
    <rPh sb="0" eb="2">
      <t>レイワ</t>
    </rPh>
    <rPh sb="3" eb="5">
      <t>ネンド</t>
    </rPh>
    <phoneticPr fontId="22"/>
  </si>
  <si>
    <t>保険料</t>
    <rPh sb="0" eb="3">
      <t>ホケンリョウ</t>
    </rPh>
    <phoneticPr fontId="22"/>
  </si>
  <si>
    <t>飲物</t>
    <rPh sb="0" eb="2">
      <t>ノミモノ</t>
    </rPh>
    <phoneticPr fontId="22"/>
  </si>
  <si>
    <t>花の苗、肥料</t>
    <rPh sb="0" eb="1">
      <t>ハナ</t>
    </rPh>
    <rPh sb="2" eb="3">
      <t>ナエ</t>
    </rPh>
    <rPh sb="4" eb="6">
      <t>ヒリョウ</t>
    </rPh>
    <phoneticPr fontId="22"/>
  </si>
  <si>
    <t>補修資材</t>
    <rPh sb="0" eb="2">
      <t>ホシュウ</t>
    </rPh>
    <rPh sb="2" eb="4">
      <t>シザイ</t>
    </rPh>
    <phoneticPr fontId="22"/>
  </si>
  <si>
    <t>水路更新工事</t>
    <rPh sb="0" eb="2">
      <t>スイロ</t>
    </rPh>
    <rPh sb="2" eb="4">
      <t>コウシン</t>
    </rPh>
    <rPh sb="4" eb="6">
      <t>コウジ</t>
    </rPh>
    <phoneticPr fontId="22"/>
  </si>
  <si>
    <t>役員報酬</t>
    <rPh sb="0" eb="2">
      <t>ヤクイン</t>
    </rPh>
    <rPh sb="2" eb="4">
      <t>ホウシュウ</t>
    </rPh>
    <phoneticPr fontId="22"/>
  </si>
  <si>
    <r>
      <t>60　</t>
    </r>
    <r>
      <rPr>
        <sz val="10"/>
        <color theme="1"/>
        <rFont val="メイリオ"/>
        <family val="3"/>
        <charset val="128"/>
      </rPr>
      <t>広報活動・農村関係人口の拡大</t>
    </r>
    <rPh sb="3" eb="5">
      <t>コウホウ</t>
    </rPh>
    <rPh sb="5" eb="7">
      <t>カツドウ</t>
    </rPh>
    <rPh sb="8" eb="10">
      <t>ノウソン</t>
    </rPh>
    <rPh sb="10" eb="12">
      <t>カンケイ</t>
    </rPh>
    <rPh sb="12" eb="14">
      <t>ジンコウ</t>
    </rPh>
    <rPh sb="15" eb="17">
      <t>カクダイ</t>
    </rPh>
    <phoneticPr fontId="4"/>
  </si>
  <si>
    <t>60　広報活動・農村関係人口の拡大</t>
    <rPh sb="3" eb="5">
      <t>コウホウ</t>
    </rPh>
    <rPh sb="5" eb="7">
      <t>カツドウ</t>
    </rPh>
    <rPh sb="9" eb="10">
      <t>ムラ</t>
    </rPh>
    <phoneticPr fontId="4"/>
  </si>
  <si>
    <t>60 広報活動・農村関係人口の拡大</t>
    <rPh sb="9" eb="10">
      <t>ムラ</t>
    </rPh>
    <phoneticPr fontId="3"/>
  </si>
  <si>
    <t>58-2</t>
    <phoneticPr fontId="3"/>
  </si>
  <si>
    <t>58-3</t>
  </si>
  <si>
    <t>活動支援班員</t>
    <rPh sb="0" eb="2">
      <t>カツドウ</t>
    </rPh>
    <rPh sb="2" eb="4">
      <t>シエン</t>
    </rPh>
    <rPh sb="4" eb="6">
      <t>ハンイン</t>
    </rPh>
    <phoneticPr fontId="4"/>
  </si>
  <si>
    <t>活動支援班の設立</t>
    <rPh sb="0" eb="2">
      <t>カツドウ</t>
    </rPh>
    <rPh sb="2" eb="5">
      <t>シエンハン</t>
    </rPh>
    <rPh sb="6" eb="8">
      <t>セツリツ</t>
    </rPh>
    <phoneticPr fontId="4"/>
  </si>
  <si>
    <t>構成員の総数</t>
    <rPh sb="0" eb="3">
      <t>コウセイイン</t>
    </rPh>
    <rPh sb="4" eb="6">
      <t>ソウスウ</t>
    </rPh>
    <phoneticPr fontId="4"/>
  </si>
  <si>
    <t>備考
活動支援班員</t>
    <phoneticPr fontId="4"/>
  </si>
  <si>
    <t>他の市町村で環境保全型農業直接支払を実施している場合は、その市町村名を全て記載</t>
    <phoneticPr fontId="4"/>
  </si>
  <si>
    <t>みどり認定</t>
    <rPh sb="3" eb="5">
      <t>ニンテイ</t>
    </rPh>
    <phoneticPr fontId="140"/>
  </si>
  <si>
    <t>認定済</t>
    <rPh sb="0" eb="2">
      <t>ニンテイ</t>
    </rPh>
    <rPh sb="2" eb="3">
      <t>ズ</t>
    </rPh>
    <phoneticPr fontId="4"/>
  </si>
  <si>
    <t>申請中
又は
申請予定</t>
    <rPh sb="0" eb="2">
      <t>シンセイ</t>
    </rPh>
    <rPh sb="2" eb="3">
      <t>チュウ</t>
    </rPh>
    <rPh sb="4" eb="5">
      <t>マタ</t>
    </rPh>
    <rPh sb="7" eb="9">
      <t>シンセイ</t>
    </rPh>
    <rPh sb="9" eb="11">
      <t>ヨテイ</t>
    </rPh>
    <phoneticPr fontId="4"/>
  </si>
  <si>
    <t>申請予定無し</t>
    <rPh sb="0" eb="2">
      <t>シンセイ</t>
    </rPh>
    <rPh sb="2" eb="4">
      <t>ヨテイ</t>
    </rPh>
    <rPh sb="4" eb="5">
      <t>ナ</t>
    </rPh>
    <phoneticPr fontId="4"/>
  </si>
  <si>
    <t>注１：「多面的機能支払」「中山間地域等直接支払」「環境保全型農業直接支払」の欄は、各支払に取り組む者に○印を記入。</t>
    <phoneticPr fontId="4"/>
  </si>
  <si>
    <t>注４：中山間地域等直接支払の場合には、「分類記号」を分類記号リストのA～Mから選択するとともに、「年齢分類記号」を年齢分類記号リストの
         ア～コから選択。
　　　また、市町村の中山間地域等直接支払担当部局と税務部局との間で調整が調っている場合には、例えば、「農業所得の確認に関する承諾」欄や
　　　「生年月日」欄など、農業所得の確認の承諾に必要な欄を本様式に設けることができる。この場合、「農業所得の確認に関する承諾書」
　　　（参考様式第４号別紙様式５）の作成は不要。</t>
    <rPh sb="22" eb="24">
      <t>キゴウ</t>
    </rPh>
    <rPh sb="28" eb="30">
      <t>キゴウ</t>
    </rPh>
    <rPh sb="227" eb="228">
      <t>ダイ</t>
    </rPh>
    <phoneticPr fontId="4"/>
  </si>
  <si>
    <t>注5：他の市町村で環境保全型農業直接支払を実施している場合は、その市町村名を全て記載すること。</t>
    <phoneticPr fontId="4"/>
  </si>
  <si>
    <t>注6：「みどり認定」の欄は、みどりの食料システム法に基づき、環境負荷低減事業活動実施計画又は特定環境負荷低減事業活動実施計画を作成し、
　　　都道府県知事の認定を受けた若しくは受ける予定がある、又は申請予定がない場合についてもいずれかに○をすること。</t>
    <rPh sb="0" eb="1">
      <t>チュウ</t>
    </rPh>
    <phoneticPr fontId="4"/>
  </si>
  <si>
    <t>注７：「多面的機能支払」のみに取り組む場合、住所の記入は不要。</t>
    <rPh sb="0" eb="1">
      <t>チュウ</t>
    </rPh>
    <rPh sb="4" eb="7">
      <t>タメンテキ</t>
    </rPh>
    <rPh sb="7" eb="9">
      <t>キノウ</t>
    </rPh>
    <rPh sb="9" eb="11">
      <t>シハラ</t>
    </rPh>
    <rPh sb="15" eb="16">
      <t>ト</t>
    </rPh>
    <rPh sb="17" eb="18">
      <t>ク</t>
    </rPh>
    <rPh sb="19" eb="21">
      <t>バアイ</t>
    </rPh>
    <rPh sb="22" eb="24">
      <t>ジュウショ</t>
    </rPh>
    <rPh sb="25" eb="27">
      <t>キニュウ</t>
    </rPh>
    <rPh sb="28" eb="30">
      <t>フヨウ</t>
    </rPh>
    <phoneticPr fontId="4"/>
  </si>
  <si>
    <t>（１）多面的機能の更なる増進に向けた活動への支援</t>
    <rPh sb="3" eb="6">
      <t>タメンテキ</t>
    </rPh>
    <rPh sb="6" eb="8">
      <t>キノウ</t>
    </rPh>
    <rPh sb="9" eb="10">
      <t>サラ</t>
    </rPh>
    <rPh sb="12" eb="14">
      <t>ゾウシン</t>
    </rPh>
    <rPh sb="15" eb="16">
      <t>ム</t>
    </rPh>
    <rPh sb="18" eb="20">
      <t>カツドウ</t>
    </rPh>
    <rPh sb="22" eb="24">
      <t>シエン</t>
    </rPh>
    <phoneticPr fontId="4"/>
  </si>
  <si>
    <t>（２）農村協働力の深化に向けた活動への支援（令和６年度廃止（令和10年度までの経過措置））</t>
    <rPh sb="3" eb="5">
      <t>ノウソン</t>
    </rPh>
    <rPh sb="5" eb="8">
      <t>キョウドウリョク</t>
    </rPh>
    <rPh sb="19" eb="21">
      <t>シエン</t>
    </rPh>
    <rPh sb="22" eb="24">
      <t>レイワ</t>
    </rPh>
    <rPh sb="25" eb="27">
      <t>ネンド</t>
    </rPh>
    <rPh sb="27" eb="29">
      <t>ハイシ</t>
    </rPh>
    <rPh sb="30" eb="32">
      <t>レイワ</t>
    </rPh>
    <rPh sb="34" eb="36">
      <t>ネンド</t>
    </rPh>
    <rPh sb="39" eb="41">
      <t>ケイカ</t>
    </rPh>
    <rPh sb="41" eb="43">
      <t>ソチ</t>
    </rPh>
    <phoneticPr fontId="4"/>
  </si>
  <si>
    <t>（４）組織の広域化・体制強化に対する支援（令和６年度廃止（令和10年度までの経過措置））</t>
    <rPh sb="3" eb="5">
      <t>ソシキ</t>
    </rPh>
    <rPh sb="6" eb="9">
      <t>コウイキカ</t>
    </rPh>
    <rPh sb="10" eb="12">
      <t>タイセイ</t>
    </rPh>
    <rPh sb="12" eb="14">
      <t>キョウカ</t>
    </rPh>
    <rPh sb="15" eb="16">
      <t>タイ</t>
    </rPh>
    <rPh sb="18" eb="20">
      <t>シエン</t>
    </rPh>
    <phoneticPr fontId="4"/>
  </si>
  <si>
    <r>
      <t>　多面的機能支払交付金実施要綱（平成26年４月１日付け25農振第2254号農林水産事務次官依命通知)別紙２の第５の５の（１）のカに基づき、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15"/>
  </si>
  <si>
    <t>活動時間</t>
    <rPh sb="0" eb="2">
      <t>カツドウ</t>
    </rPh>
    <rPh sb="2" eb="4">
      <t>ジカン</t>
    </rPh>
    <phoneticPr fontId="4"/>
  </si>
  <si>
    <t>備考
（具体的な活動内容を記入）</t>
    <rPh sb="0" eb="2">
      <t>ビコウ</t>
    </rPh>
    <rPh sb="4" eb="7">
      <t>グタイテキ</t>
    </rPh>
    <rPh sb="8" eb="10">
      <t>カツドウ</t>
    </rPh>
    <rPh sb="10" eb="12">
      <t>ナイヨウ</t>
    </rPh>
    <rPh sb="13" eb="15">
      <t>キニュウ</t>
    </rPh>
    <phoneticPr fontId="4"/>
  </si>
  <si>
    <t>別紙３</t>
    <rPh sb="0" eb="2">
      <t>ベッシ</t>
    </rPh>
    <phoneticPr fontId="105"/>
  </si>
  <si>
    <t>令和○年○月○日</t>
    <rPh sb="0" eb="2">
      <t>レイワ</t>
    </rPh>
    <rPh sb="3" eb="4">
      <t>ネン</t>
    </rPh>
    <rPh sb="5" eb="6">
      <t>ガツ</t>
    </rPh>
    <rPh sb="7" eb="8">
      <t>ニチ</t>
    </rPh>
    <phoneticPr fontId="4"/>
  </si>
  <si>
    <t>活動支援班の設立</t>
    <phoneticPr fontId="4"/>
  </si>
  <si>
    <t>実施予定年度：令和８年度</t>
    <rPh sb="0" eb="2">
      <t>ジッシ</t>
    </rPh>
    <rPh sb="2" eb="4">
      <t>ヨテイ</t>
    </rPh>
    <rPh sb="4" eb="6">
      <t>ネンド</t>
    </rPh>
    <rPh sb="7" eb="9">
      <t>レイワ</t>
    </rPh>
    <rPh sb="10" eb="11">
      <t>ネン</t>
    </rPh>
    <rPh sb="11" eb="12">
      <t>ド</t>
    </rPh>
    <phoneticPr fontId="4"/>
  </si>
  <si>
    <t>実施予定年度：令和９年度</t>
    <phoneticPr fontId="4"/>
  </si>
  <si>
    <t>診断の結果、実施不要</t>
    <phoneticPr fontId="4"/>
  </si>
  <si>
    <t>点検の結果、実施不要</t>
    <phoneticPr fontId="4"/>
  </si>
  <si>
    <t>左記が水路の場合、うち排水路延長（km）</t>
    <phoneticPr fontId="4"/>
  </si>
  <si>
    <t>　</t>
  </si>
  <si>
    <t xml:space="preserve">様式第1-6号 活動記録 </t>
    <rPh sb="0" eb="2">
      <t>ヨウシキ</t>
    </rPh>
    <rPh sb="2" eb="3">
      <t>ダイ</t>
    </rPh>
    <rPh sb="6" eb="7">
      <t>ゴウ</t>
    </rPh>
    <phoneticPr fontId="4"/>
  </si>
  <si>
    <t>様式第1-6号 活動記録</t>
    <rPh sb="0" eb="2">
      <t>ヨウシキ</t>
    </rPh>
    <rPh sb="2" eb="3">
      <t>ダイ</t>
    </rPh>
    <rPh sb="6" eb="7">
      <t>ゴウ</t>
    </rPh>
    <phoneticPr fontId="4"/>
  </si>
  <si>
    <t>20．集落外の住民・組織や地域住民との意見交換・ワークショップ・交流会の開催</t>
    <rPh sb="3" eb="5">
      <t>シュウラク</t>
    </rPh>
    <rPh sb="5" eb="6">
      <t>ガイ</t>
    </rPh>
    <rPh sb="7" eb="9">
      <t>ジュウミン</t>
    </rPh>
    <rPh sb="10" eb="12">
      <t>ソシキ</t>
    </rPh>
    <rPh sb="13" eb="15">
      <t>チイキ</t>
    </rPh>
    <rPh sb="15" eb="17">
      <t>ジュウミン</t>
    </rPh>
    <rPh sb="19" eb="21">
      <t>イケン</t>
    </rPh>
    <rPh sb="21" eb="23">
      <t>コウカン</t>
    </rPh>
    <rPh sb="32" eb="35">
      <t>コウリュウカイ</t>
    </rPh>
    <rPh sb="36" eb="38">
      <t>カイサイ</t>
    </rPh>
    <phoneticPr fontId="4"/>
  </si>
  <si>
    <t xml:space="preserve"> </t>
  </si>
  <si>
    <t xml:space="preserve"> </t>
    <phoneticPr fontId="3"/>
  </si>
  <si>
    <t>うち、排水路</t>
    <rPh sb="3" eb="6">
      <t>ハイスイロ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</si>
</sst>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176" formatCode="#,##0_);[Red]\(#,##0\)"/>
    <numFmt numFmtId="177" formatCode="&quot;平成&quot;0&quot;年度&quot;"/>
    <numFmt numFmtId="178" formatCode="#,###;\-#,###;&quot;&quot;;@"/>
    <numFmt numFmtId="179" formatCode="0.0"/>
    <numFmt numFmtId="180" formatCode="#,###&quot; a&quot;"/>
    <numFmt numFmtId="181" formatCode="#,###&quot;円&quot;"/>
    <numFmt numFmtId="182" formatCode="#,###&quot; 円/a&quot;"/>
    <numFmt numFmtId="183" formatCode="#&quot;集落&quot;"/>
    <numFmt numFmtId="184" formatCode="#"/>
    <numFmt numFmtId="185" formatCode="[$-411]ggge&quot;年&quot;m&quot;月&quot;d&quot;日&quot;;@"/>
    <numFmt numFmtId="186" formatCode="m&quot;月&quot;d&quot;日&quot;;@"/>
    <numFmt numFmtId="187" formatCode="0_);[Red]\(0\)"/>
    <numFmt numFmtId="188" formatCode="#,##0_ "/>
    <numFmt numFmtId="189" formatCode="m/d;@"/>
    <numFmt numFmtId="190" formatCode="#&quot; 年&quot;"/>
    <numFmt numFmtId="191" formatCode="#&quot;　箇&quot;&quot;所&quot;"/>
    <numFmt numFmtId="192" formatCode="h&quot;時&quot;mm&quot;分&quot;;@"/>
    <numFmt numFmtId="193" formatCode="#&quot;人&quot;;;"/>
    <numFmt numFmtId="194" formatCode="@&quot;人&quot;"/>
    <numFmt numFmtId="195" formatCode="h:mm;@"/>
    <numFmt numFmtId="196" formatCode="#0.0&quot;時間&quot;"/>
    <numFmt numFmtId="197" formatCode="#,###,##0&quot;a&quot;"/>
    <numFmt numFmtId="198" formatCode="###,###,###,###,##0&quot;円&quot;"/>
    <numFmt numFmtId="199" formatCode="###,###,###,###,##0&quot;円&quot;;;"/>
    <numFmt numFmtId="200" formatCode="#,###&quot;a&quot;"/>
    <numFmt numFmtId="201" formatCode="#,###&quot; 円/10a&quot;"/>
    <numFmt numFmtId="202" formatCode="#,##0&quot;人&quot;"/>
    <numFmt numFmtId="203" formatCode="0.00_ "/>
    <numFmt numFmtId="204" formatCode=";;;@"/>
    <numFmt numFmtId="205" formatCode="#,##0.00_ "/>
    <numFmt numFmtId="207" formatCode="#&quot;人&quot;"/>
    <numFmt numFmtId="208" formatCode="#&quot;団体&quot;"/>
    <numFmt numFmtId="209" formatCode="#&quot;人・団体&quot;"/>
    <numFmt numFmtId="210" formatCode="&quot;平成 &quot;#&quot; 年度&quot;"/>
    <numFmt numFmtId="211" formatCode="#,###,###&quot;a&quot;"/>
    <numFmt numFmtId="212" formatCode="##,###,###&quot; a&quot;"/>
    <numFmt numFmtId="214" formatCode="&quot;(&quot;#,###&quot; a )&quot;;\-#,###;&quot;&quot;;@"/>
    <numFmt numFmtId="215" formatCode="&quot;(&quot;#,###&quot; 円 )&quot;;\-#,###;&quot;&quot;;@"/>
    <numFmt numFmtId="216" formatCode="&quot;(&quot;#,##0.0&quot; km)&quot;;\-#,##0.0;&quot;&quot;;@"/>
    <numFmt numFmtId="218" formatCode="0.00_);[Red]\(0.00\)"/>
    <numFmt numFmtId="219" formatCode="#,###&quot; 円/組織&quot;"/>
    <numFmt numFmtId="220" formatCode="0.000"/>
    <numFmt numFmtId="221" formatCode="&quot;(&quot;#,###&quot;)&quot;;\-#,###;&quot;&quot;;@"/>
    <numFmt numFmtId="222" formatCode="#,##0;&quot;▲ &quot;#,##0"/>
    <numFmt numFmtId="223" formatCode="General;;"/>
    <numFmt numFmtId="224" formatCode="#&quot; 年度&quot;"/>
    <numFmt numFmtId="225" formatCode="###,###,###&quot;a&quot;"/>
    <numFmt numFmtId="226" formatCode="&quot;(&quot;#,##0.00&quot; a )&quot;;\-#,###;&quot;&quot;;@"/>
    <numFmt numFmtId="227" formatCode="#,###&quot; 円/年・組織&quot;"/>
    <numFmt numFmtId="228" formatCode="#&quot;月&quot;"/>
    <numFmt numFmtId="229" formatCode="&quot;令和 &quot;#&quot; 年度&quot;"/>
    <numFmt numFmtId="230" formatCode="General&quot;時間&quot;"/>
    <numFmt numFmtId="231" formatCode="General&quot;人・団体&quot;"/>
    <numFmt numFmtId="232" formatCode="###,##0.0&quot; km&quot;;\-###,##0.0&quot;km&quot;;&quot;km&quot;;&quot;km&quot;"/>
  </numFmts>
  <fonts count="14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
      <name val="メイリオ"/>
      <family val="3"/>
      <charset val="128"/>
    </font>
    <font>
      <i/>
      <sz val="12"/>
      <name val="メイリオ"/>
      <family val="3"/>
      <charset val="128"/>
    </font>
    <font>
      <b/>
      <sz val="10"/>
      <name val="メイリオ"/>
      <family val="3"/>
      <charset val="128"/>
    </font>
    <font>
      <sz val="8"/>
      <name val="メイリオ"/>
      <family val="3"/>
      <charset val="128"/>
    </font>
    <font>
      <sz val="6"/>
      <name val="ＭＳ Ｐゴシック"/>
      <family val="3"/>
      <charset val="128"/>
    </font>
    <font>
      <sz val="12"/>
      <name val="ＭＳ 明朝"/>
      <family val="1"/>
      <charset val="128"/>
    </font>
    <font>
      <b/>
      <sz val="12"/>
      <name val="ＭＳ 明朝"/>
      <family val="1"/>
      <charset val="128"/>
    </font>
    <font>
      <sz val="12"/>
      <color indexed="8"/>
      <name val="ＭＳ 明朝"/>
      <family val="1"/>
      <charset val="128"/>
    </font>
    <font>
      <sz val="6"/>
      <name val="ＭＳ 明朝"/>
      <family val="1"/>
      <charset val="128"/>
    </font>
    <font>
      <sz val="11"/>
      <color indexed="12"/>
      <name val="ＭＳ 明朝"/>
      <family val="1"/>
      <charset val="128"/>
    </font>
    <font>
      <sz val="11"/>
      <name val="ＭＳ 明朝"/>
      <family val="1"/>
      <charset val="128"/>
    </font>
    <font>
      <sz val="6"/>
      <name val="ＭＳ ゴシック"/>
      <family val="3"/>
      <charset val="128"/>
    </font>
    <font>
      <sz val="10"/>
      <name val="Meiryo UI"/>
      <family val="3"/>
      <charset val="128"/>
    </font>
    <font>
      <sz val="13"/>
      <name val="メイリオ"/>
      <family val="3"/>
      <charset val="128"/>
    </font>
    <font>
      <sz val="11"/>
      <name val="HG丸ｺﾞｼｯｸM-PRO"/>
      <family val="3"/>
      <charset val="128"/>
    </font>
    <font>
      <i/>
      <sz val="8"/>
      <name val="メイリオ"/>
      <family val="3"/>
      <charset val="128"/>
    </font>
    <font>
      <b/>
      <sz val="11"/>
      <name val="メイリオ"/>
      <family val="3"/>
      <charset val="128"/>
    </font>
    <font>
      <b/>
      <sz val="14"/>
      <name val="メイリオ"/>
      <family val="3"/>
      <charset val="128"/>
    </font>
    <font>
      <sz val="10"/>
      <name val="HG丸ｺﾞｼｯｸM-PRO"/>
      <family val="3"/>
      <charset val="128"/>
    </font>
    <font>
      <sz val="9"/>
      <name val="HG丸ｺﾞｼｯｸM-PRO"/>
      <family val="3"/>
      <charset val="128"/>
    </font>
    <font>
      <u/>
      <sz val="10"/>
      <name val="HG丸ｺﾞｼｯｸM-PRO"/>
      <family val="3"/>
      <charset val="128"/>
    </font>
    <font>
      <sz val="10.5"/>
      <name val="ＭＳ 明朝"/>
      <family val="1"/>
      <charset val="128"/>
    </font>
    <font>
      <b/>
      <sz val="14"/>
      <name val="ＭＳ Ｐゴシック"/>
      <family val="3"/>
      <charset val="128"/>
    </font>
    <font>
      <i/>
      <sz val="10.5"/>
      <name val="メイリオ"/>
      <family val="3"/>
      <charset val="128"/>
    </font>
    <font>
      <sz val="11"/>
      <color indexed="8"/>
      <name val="ＭＳ 明朝"/>
      <family val="1"/>
      <charset val="128"/>
    </font>
    <font>
      <sz val="11"/>
      <name val="Meiryo UI"/>
      <family val="3"/>
      <charset val="128"/>
    </font>
    <font>
      <sz val="16"/>
      <name val="ＭＳ 明朝"/>
      <family val="1"/>
      <charset val="128"/>
    </font>
    <font>
      <b/>
      <sz val="16"/>
      <name val="ＭＳ 明朝"/>
      <family val="1"/>
      <charset val="128"/>
    </font>
    <font>
      <sz val="12"/>
      <name val="ＭＳ ゴシック"/>
      <family val="3"/>
      <charset val="128"/>
    </font>
    <font>
      <sz val="11"/>
      <color indexed="8"/>
      <name val="ＭＳ Ｐゴシック"/>
      <family val="3"/>
      <charset val="128"/>
    </font>
    <font>
      <sz val="6"/>
      <name val="ＭＳ Ｐゴシック"/>
      <family val="3"/>
      <charset val="128"/>
    </font>
    <font>
      <u/>
      <sz val="10"/>
      <name val="メイリオ"/>
      <family val="3"/>
      <charset val="128"/>
    </font>
    <font>
      <u/>
      <sz val="9"/>
      <name val="HG丸ｺﾞｼｯｸM-PRO"/>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11"/>
      <color theme="1"/>
      <name val="メイリオ"/>
      <family val="3"/>
      <charset val="128"/>
    </font>
    <font>
      <sz val="12"/>
      <color rgb="FF000000"/>
      <name val="ＭＳ 明朝"/>
      <family val="1"/>
      <charset val="128"/>
    </font>
    <font>
      <u/>
      <sz val="12"/>
      <color theme="1"/>
      <name val="ＭＳ 明朝"/>
      <family val="1"/>
      <charset val="128"/>
    </font>
    <font>
      <sz val="10"/>
      <color theme="1"/>
      <name val="Meiryo UI"/>
      <family val="3"/>
      <charset val="128"/>
    </font>
    <font>
      <sz val="10"/>
      <color rgb="FFFF0000"/>
      <name val="メイリオ"/>
      <family val="3"/>
      <charset val="128"/>
    </font>
    <font>
      <sz val="10"/>
      <color theme="1"/>
      <name val="メイリオ"/>
      <family val="3"/>
      <charset val="128"/>
    </font>
    <font>
      <sz val="11"/>
      <color rgb="FFFF0000"/>
      <name val="メイリオ"/>
      <family val="3"/>
      <charset val="128"/>
    </font>
    <font>
      <sz val="11"/>
      <color theme="1"/>
      <name val="ＭＳ 明朝"/>
      <family val="1"/>
      <charset val="128"/>
    </font>
    <font>
      <sz val="11"/>
      <color rgb="FF0000FF"/>
      <name val="ＭＳ 明朝"/>
      <family val="1"/>
      <charset val="128"/>
    </font>
    <font>
      <sz val="12"/>
      <color theme="1"/>
      <name val="メイリオ"/>
      <family val="3"/>
      <charset val="128"/>
    </font>
    <font>
      <b/>
      <sz val="11"/>
      <color theme="0"/>
      <name val="メイリオ"/>
      <family val="3"/>
      <charset val="128"/>
    </font>
    <font>
      <sz val="14"/>
      <color rgb="FF000000"/>
      <name val="メイリオ"/>
      <family val="3"/>
      <charset val="128"/>
    </font>
    <font>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10"/>
      <color theme="0"/>
      <name val="メイリオ"/>
      <family val="3"/>
      <charset val="128"/>
    </font>
    <font>
      <b/>
      <i/>
      <sz val="10"/>
      <color theme="0"/>
      <name val="メイリオ"/>
      <family val="3"/>
      <charset val="128"/>
    </font>
    <font>
      <b/>
      <sz val="24"/>
      <color theme="1"/>
      <name val="ＭＳ Ｐゴシック"/>
      <family val="3"/>
      <charset val="128"/>
      <scheme val="minor"/>
    </font>
    <font>
      <sz val="10"/>
      <color indexed="10"/>
      <name val="HG丸ｺﾞｼｯｸM-PRO"/>
      <family val="3"/>
      <charset val="128"/>
    </font>
    <font>
      <sz val="9"/>
      <name val="Meiryo UI"/>
      <family val="3"/>
      <charset val="128"/>
    </font>
    <font>
      <sz val="10"/>
      <color rgb="FFFF0000"/>
      <name val="Meiryo UI"/>
      <family val="3"/>
      <charset val="128"/>
    </font>
    <font>
      <sz val="10"/>
      <color indexed="10"/>
      <name val="Meiryo UI"/>
      <family val="3"/>
      <charset val="128"/>
    </font>
    <font>
      <i/>
      <sz val="11"/>
      <name val="メイリオ"/>
      <family val="3"/>
      <charset val="128"/>
    </font>
    <font>
      <sz val="12"/>
      <name val="HG丸ｺﾞｼｯｸM-PRO"/>
      <family val="3"/>
      <charset val="128"/>
    </font>
    <font>
      <b/>
      <i/>
      <sz val="11"/>
      <color theme="0"/>
      <name val="メイリオ"/>
      <family val="3"/>
      <charset val="128"/>
    </font>
    <font>
      <sz val="14"/>
      <name val="ＭＳ 明朝"/>
      <family val="1"/>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4"/>
      <color theme="1"/>
      <name val="メイリオ"/>
      <family val="3"/>
      <charset val="128"/>
    </font>
    <font>
      <b/>
      <sz val="14"/>
      <color theme="1"/>
      <name val="メイリオ"/>
      <family val="3"/>
      <charset val="128"/>
    </font>
    <font>
      <b/>
      <sz val="10"/>
      <name val="HG丸ｺﾞｼｯｸM-PRO"/>
      <family val="3"/>
      <charset val="128"/>
    </font>
    <font>
      <b/>
      <sz val="9"/>
      <color theme="0"/>
      <name val="メイリオ"/>
      <family val="3"/>
      <charset val="128"/>
    </font>
    <font>
      <sz val="11"/>
      <color rgb="FFFF0000"/>
      <name val="Meiryo UI"/>
      <family val="3"/>
      <charset val="128"/>
    </font>
    <font>
      <sz val="18"/>
      <name val="Meiryo UI"/>
      <family val="3"/>
      <charset val="128"/>
    </font>
    <font>
      <b/>
      <sz val="20"/>
      <color theme="1"/>
      <name val="メイリオ"/>
      <family val="3"/>
      <charset val="128"/>
    </font>
    <font>
      <sz val="10"/>
      <color theme="1"/>
      <name val="ＭＳ ゴシック"/>
      <family val="3"/>
      <charset val="128"/>
    </font>
    <font>
      <sz val="16"/>
      <name val="ＭＳ Ｐゴシック"/>
      <family val="3"/>
      <charset val="128"/>
      <scheme val="minor"/>
    </font>
    <font>
      <sz val="18"/>
      <color theme="1"/>
      <name val="メイリオ"/>
      <family val="3"/>
      <charset val="128"/>
    </font>
    <font>
      <sz val="20"/>
      <color theme="1"/>
      <name val="メイリオ"/>
      <family val="3"/>
      <charset val="128"/>
    </font>
    <font>
      <sz val="10"/>
      <color theme="1"/>
      <name val="ＭＳ Ｐゴシック"/>
      <family val="3"/>
      <charset val="128"/>
      <scheme val="minor"/>
    </font>
    <font>
      <i/>
      <sz val="14"/>
      <color theme="1"/>
      <name val="メイリオ"/>
      <family val="3"/>
      <charset val="128"/>
    </font>
    <font>
      <b/>
      <sz val="10"/>
      <color theme="1"/>
      <name val="メイリオ"/>
      <family val="3"/>
      <charset val="128"/>
    </font>
    <font>
      <sz val="12"/>
      <color theme="1"/>
      <name val="HG丸ｺﾞｼｯｸM-PRO"/>
      <family val="3"/>
      <charset val="128"/>
    </font>
    <font>
      <sz val="10"/>
      <color theme="1"/>
      <name val="HG丸ｺﾞｼｯｸM-PRO"/>
      <family val="3"/>
      <charset val="128"/>
    </font>
    <font>
      <b/>
      <sz val="10"/>
      <color theme="1"/>
      <name val="Meiryo UI"/>
      <family val="3"/>
      <charset val="128"/>
    </font>
    <font>
      <sz val="12"/>
      <color rgb="FFFF0000"/>
      <name val="HG丸ｺﾞｼｯｸM-PRO"/>
      <family val="3"/>
      <charset val="128"/>
    </font>
    <font>
      <sz val="11"/>
      <color rgb="FFFF0000"/>
      <name val="ＭＳ 明朝"/>
      <family val="1"/>
      <charset val="128"/>
    </font>
    <font>
      <sz val="14"/>
      <name val="HG丸ｺﾞｼｯｸM-PRO"/>
      <family val="3"/>
      <charset val="128"/>
    </font>
    <font>
      <sz val="16"/>
      <color rgb="FFFF0000"/>
      <name val="ＭＳ Ｐゴシック"/>
      <family val="3"/>
      <charset val="128"/>
    </font>
    <font>
      <sz val="11"/>
      <color theme="1"/>
      <name val="ＭＳ Ｐゴシック"/>
      <family val="2"/>
      <scheme val="minor"/>
    </font>
    <font>
      <sz val="14"/>
      <name val="Meiryo UI"/>
      <family val="3"/>
      <charset val="128"/>
    </font>
    <font>
      <sz val="6"/>
      <name val="ＭＳ Ｐゴシック"/>
      <family val="3"/>
      <charset val="128"/>
      <scheme val="minor"/>
    </font>
    <font>
      <sz val="20"/>
      <name val="Meiryo UI"/>
      <family val="3"/>
      <charset val="128"/>
    </font>
    <font>
      <sz val="16"/>
      <name val="ＭＳ Ｐゴシック"/>
      <family val="3"/>
      <charset val="128"/>
    </font>
    <font>
      <sz val="9"/>
      <color theme="1"/>
      <name val="メイリオ"/>
      <family val="3"/>
      <charset val="128"/>
    </font>
    <font>
      <sz val="12"/>
      <color rgb="FF0000FF"/>
      <name val="メイリオ"/>
      <family val="3"/>
      <charset val="128"/>
    </font>
    <font>
      <sz val="11"/>
      <color rgb="FF0000FF"/>
      <name val="メイリオ"/>
      <family val="3"/>
      <charset val="128"/>
    </font>
    <font>
      <i/>
      <sz val="11"/>
      <color rgb="FF0000FF"/>
      <name val="メイリオ"/>
      <family val="3"/>
      <charset val="128"/>
    </font>
    <font>
      <i/>
      <sz val="11"/>
      <color rgb="FF00B0F0"/>
      <name val="メイリオ"/>
      <family val="3"/>
      <charset val="128"/>
    </font>
    <font>
      <sz val="10"/>
      <color indexed="8"/>
      <name val="メイリオ"/>
      <family val="3"/>
      <charset val="128"/>
    </font>
    <font>
      <b/>
      <i/>
      <sz val="11"/>
      <name val="メイリオ"/>
      <family val="3"/>
      <charset val="128"/>
    </font>
    <font>
      <b/>
      <sz val="12"/>
      <color theme="0"/>
      <name val="メイリオ"/>
      <family val="3"/>
      <charset val="128"/>
    </font>
    <font>
      <sz val="10"/>
      <color rgb="FFFF0000"/>
      <name val="ＭＳ 明朝"/>
      <family val="1"/>
      <charset val="128"/>
    </font>
    <font>
      <sz val="6"/>
      <name val="ＭＳ Ｐゴシック"/>
      <family val="2"/>
      <charset val="128"/>
      <scheme val="minor"/>
    </font>
    <font>
      <sz val="12"/>
      <color theme="1"/>
      <name val="ＭＳ Ｐゴシック"/>
      <family val="3"/>
      <charset val="128"/>
    </font>
    <font>
      <sz val="12"/>
      <color theme="1"/>
      <name val="BIZ UDゴシック"/>
      <family val="3"/>
      <charset val="128"/>
    </font>
    <font>
      <sz val="14"/>
      <name val="BIZ UDゴシック"/>
      <family val="3"/>
      <charset val="128"/>
    </font>
    <font>
      <sz val="11"/>
      <name val="BIZ UDゴシック"/>
      <family val="3"/>
      <charset val="128"/>
    </font>
    <font>
      <i/>
      <sz val="11"/>
      <color theme="1"/>
      <name val="メイリオ"/>
      <family val="3"/>
      <charset val="128"/>
    </font>
    <font>
      <i/>
      <strike/>
      <sz val="11"/>
      <color rgb="FFFF0000"/>
      <name val="メイリオ"/>
      <family val="3"/>
      <charset val="128"/>
    </font>
    <font>
      <sz val="10"/>
      <color rgb="FFFF0000"/>
      <name val="HG丸ｺﾞｼｯｸM-PRO"/>
      <family val="3"/>
      <charset val="128"/>
    </font>
    <font>
      <sz val="12"/>
      <color theme="1"/>
      <name val="ＭＳ Ｐゴシック"/>
      <family val="3"/>
      <charset val="128"/>
      <scheme val="minor"/>
    </font>
    <font>
      <sz val="10.5"/>
      <color theme="1"/>
      <name val="ＭＳ Ｐゴシック"/>
      <family val="3"/>
      <charset val="128"/>
      <scheme val="minor"/>
    </font>
    <font>
      <sz val="6"/>
      <name val="HG丸ｺﾞｼｯｸM-PRO"/>
      <family val="3"/>
      <charset val="128"/>
    </font>
    <font>
      <sz val="11"/>
      <color theme="1"/>
      <name val="ＭＳ ゴシック"/>
      <family val="3"/>
      <charset val="128"/>
    </font>
    <font>
      <sz val="12"/>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b/>
      <sz val="12"/>
      <name val="BIZ UDゴシック"/>
      <family val="3"/>
      <charset val="128"/>
    </font>
    <font>
      <b/>
      <sz val="11"/>
      <name val="BIZ UDゴシック"/>
      <family val="3"/>
      <charset val="128"/>
    </font>
    <font>
      <b/>
      <sz val="15"/>
      <name val="BIZ UDゴシック"/>
      <family val="3"/>
      <charset val="128"/>
    </font>
    <font>
      <sz val="12"/>
      <name val="BIZ UDゴシック"/>
      <family val="3"/>
      <charset val="128"/>
    </font>
    <font>
      <sz val="10"/>
      <name val="BIZ UDゴシック"/>
      <family val="3"/>
      <charset val="128"/>
    </font>
    <font>
      <b/>
      <sz val="11"/>
      <color theme="1"/>
      <name val="メイリオ"/>
      <family val="3"/>
      <charset val="128"/>
    </font>
    <font>
      <sz val="11"/>
      <color theme="1"/>
      <name val="Meiryo UI"/>
      <family val="3"/>
      <charset val="128"/>
    </font>
    <font>
      <sz val="6"/>
      <name val="BIZ UDPゴシック"/>
      <family val="2"/>
      <charset val="128"/>
    </font>
    <font>
      <sz val="14"/>
      <color theme="1"/>
      <name val="HG丸ｺﾞｼｯｸM-PRO"/>
      <family val="3"/>
      <charset val="128"/>
    </font>
    <font>
      <sz val="8"/>
      <name val="HG丸ｺﾞｼｯｸM-PRO"/>
      <family val="3"/>
      <charset val="128"/>
    </font>
    <font>
      <sz val="8"/>
      <color theme="1"/>
      <name val="メイリオ"/>
      <family val="3"/>
      <charset val="128"/>
    </font>
    <font>
      <i/>
      <sz val="10"/>
      <color theme="1"/>
      <name val="メイリオ"/>
      <family val="3"/>
      <charset val="128"/>
    </font>
  </fonts>
  <fills count="27">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D966"/>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E699"/>
        <bgColor indexed="64"/>
      </patternFill>
    </fill>
    <fill>
      <patternFill patternType="solid">
        <fgColor rgb="FFF2F2F2"/>
        <bgColor indexed="64"/>
      </patternFill>
    </fill>
    <fill>
      <patternFill patternType="solid">
        <fgColor rgb="FFD9D9D9"/>
        <bgColor indexed="64"/>
      </patternFill>
    </fill>
    <fill>
      <patternFill patternType="solid">
        <fgColor indexed="9"/>
        <bgColor indexed="64"/>
      </patternFill>
    </fill>
    <fill>
      <patternFill patternType="solid">
        <fgColor theme="0" tint="-0.249977111117893"/>
        <bgColor indexed="64"/>
      </patternFill>
    </fill>
    <fill>
      <patternFill patternType="solid">
        <fgColor rgb="FFBFBFBF"/>
        <bgColor indexed="64"/>
      </patternFill>
    </fill>
    <fill>
      <patternFill patternType="solid">
        <fgColor rgb="FFD9E1F2"/>
        <bgColor indexed="64"/>
      </patternFill>
    </fill>
    <fill>
      <patternFill patternType="solid">
        <fgColor theme="6" tint="0.79998168889431442"/>
        <bgColor indexed="64"/>
      </patternFill>
    </fill>
  </fills>
  <borders count="20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thin">
        <color indexed="64"/>
      </left>
      <right style="double">
        <color indexed="64"/>
      </right>
      <top/>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right/>
      <top/>
      <bottom style="thin">
        <color indexed="64"/>
      </bottom>
      <diagonal style="thin">
        <color indexed="64"/>
      </diagonal>
    </border>
    <border>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bottom/>
      <diagonal/>
    </border>
    <border>
      <left style="thin">
        <color theme="1"/>
      </left>
      <right style="thin">
        <color theme="1"/>
      </right>
      <top style="thin">
        <color theme="1"/>
      </top>
      <bottom/>
      <diagonal/>
    </border>
    <border>
      <left/>
      <right style="thin">
        <color theme="2" tint="-0.499984740745262"/>
      </right>
      <top style="thin">
        <color theme="2" tint="-0.499984740745262"/>
      </top>
      <bottom style="thin">
        <color theme="2" tint="-0.499984740745262"/>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bottom/>
      <diagonal/>
    </border>
    <border>
      <left/>
      <right/>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theme="1"/>
      </bottom>
      <diagonal/>
    </border>
    <border>
      <left style="thin">
        <color theme="2" tint="-0.499984740745262"/>
      </left>
      <right/>
      <top style="thin">
        <color theme="2" tint="-0.499984740745262"/>
      </top>
      <bottom style="thin">
        <color theme="2" tint="-0.499984740745262"/>
      </bottom>
      <diagonal/>
    </border>
    <border>
      <left style="thin">
        <color indexed="64"/>
      </left>
      <right style="thin">
        <color theme="2" tint="-0.499984740745262"/>
      </right>
      <top style="thin">
        <color indexed="64"/>
      </top>
      <bottom style="thin">
        <color indexed="64"/>
      </bottom>
      <diagonal/>
    </border>
    <border>
      <left/>
      <right/>
      <top style="thin">
        <color theme="1"/>
      </top>
      <bottom/>
      <diagonal/>
    </border>
    <border>
      <left style="thin">
        <color theme="1"/>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bottom style="thin">
        <color indexed="64"/>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auto="1"/>
      </left>
      <right style="thin">
        <color indexed="64"/>
      </right>
      <top/>
      <bottom style="double">
        <color indexed="64"/>
      </bottom>
      <diagonal/>
    </border>
    <border>
      <left style="thin">
        <color theme="1"/>
      </left>
      <right style="thin">
        <color theme="1"/>
      </right>
      <top style="hair">
        <color theme="1"/>
      </top>
      <bottom/>
      <diagonal/>
    </border>
    <border>
      <left style="thin">
        <color indexed="64"/>
      </left>
      <right/>
      <top/>
      <bottom style="thin">
        <color theme="1"/>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auto="1"/>
      </right>
      <top style="thin">
        <color indexed="64"/>
      </top>
      <bottom style="hair">
        <color theme="1"/>
      </bottom>
      <diagonal/>
    </border>
    <border>
      <left style="thin">
        <color auto="1"/>
      </left>
      <right/>
      <top style="hair">
        <color theme="1"/>
      </top>
      <bottom style="thin">
        <color auto="1"/>
      </bottom>
      <diagonal/>
    </border>
    <border>
      <left/>
      <right/>
      <top style="hair">
        <color theme="1"/>
      </top>
      <bottom style="thin">
        <color auto="1"/>
      </bottom>
      <diagonal/>
    </border>
    <border>
      <left/>
      <right style="thin">
        <color auto="1"/>
      </right>
      <top style="hair">
        <color theme="1"/>
      </top>
      <bottom style="thin">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theme="1"/>
      </top>
      <bottom/>
      <diagonal/>
    </border>
    <border>
      <left style="thin">
        <color auto="1"/>
      </left>
      <right style="thin">
        <color auto="1"/>
      </right>
      <top style="thin">
        <color auto="1"/>
      </top>
      <bottom style="double">
        <color indexed="64"/>
      </bottom>
      <diagonal/>
    </border>
  </borders>
  <cellStyleXfs count="25">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0" fontId="44" fillId="0" borderId="0"/>
    <xf numFmtId="0" fontId="44" fillId="0" borderId="0">
      <alignment vertical="center"/>
    </xf>
    <xf numFmtId="0" fontId="3" fillId="0" borderId="0">
      <alignment vertical="center"/>
    </xf>
    <xf numFmtId="0" fontId="40" fillId="0" borderId="0"/>
    <xf numFmtId="0" fontId="44" fillId="0" borderId="0">
      <alignment vertical="center"/>
    </xf>
    <xf numFmtId="0" fontId="3" fillId="0" borderId="0"/>
    <xf numFmtId="0" fontId="44" fillId="0" borderId="0">
      <alignment vertical="center"/>
    </xf>
    <xf numFmtId="0" fontId="44" fillId="0" borderId="0">
      <alignment vertical="center"/>
    </xf>
    <xf numFmtId="0" fontId="45" fillId="0" borderId="0">
      <alignment vertical="center"/>
    </xf>
    <xf numFmtId="0" fontId="3" fillId="0" borderId="0"/>
    <xf numFmtId="0" fontId="3" fillId="0" borderId="0"/>
    <xf numFmtId="0" fontId="3" fillId="0" borderId="0">
      <alignment vertical="center"/>
    </xf>
    <xf numFmtId="0" fontId="3" fillId="0" borderId="0"/>
    <xf numFmtId="0" fontId="2" fillId="0" borderId="0">
      <alignment vertical="center"/>
    </xf>
    <xf numFmtId="0" fontId="103" fillId="0" borderId="0"/>
    <xf numFmtId="38" fontId="103" fillId="0" borderId="0" applyFont="0" applyFill="0" applyBorder="0" applyAlignment="0" applyProtection="0">
      <alignment vertical="center"/>
    </xf>
    <xf numFmtId="0" fontId="1" fillId="0" borderId="0">
      <alignment vertical="center"/>
    </xf>
    <xf numFmtId="0" fontId="47" fillId="0" borderId="0">
      <alignment vertical="center"/>
    </xf>
    <xf numFmtId="0" fontId="3" fillId="0" borderId="0"/>
    <xf numFmtId="38" fontId="44" fillId="0" borderId="0" applyFont="0" applyFill="0" applyBorder="0" applyAlignment="0" applyProtection="0">
      <alignment vertical="center"/>
    </xf>
    <xf numFmtId="38" fontId="3" fillId="0" borderId="0" applyFont="0" applyFill="0" applyBorder="0" applyAlignment="0" applyProtection="0">
      <alignment vertical="center"/>
    </xf>
  </cellStyleXfs>
  <cellXfs count="2308">
    <xf numFmtId="0" fontId="0" fillId="0" borderId="0" xfId="0">
      <alignment vertical="center"/>
    </xf>
    <xf numFmtId="0" fontId="6" fillId="0" borderId="0" xfId="0" applyFont="1">
      <alignment vertical="center"/>
    </xf>
    <xf numFmtId="0" fontId="8" fillId="0" borderId="0" xfId="0" applyFont="1">
      <alignment vertical="center"/>
    </xf>
    <xf numFmtId="0" fontId="16" fillId="0" borderId="0" xfId="0" applyFont="1">
      <alignment vertical="center"/>
    </xf>
    <xf numFmtId="0" fontId="16" fillId="0" borderId="0" xfId="0" applyFont="1" applyAlignment="1">
      <alignment horizontal="left" vertical="center"/>
    </xf>
    <xf numFmtId="0" fontId="16" fillId="0" borderId="0" xfId="0" applyFont="1" applyAlignment="1">
      <alignment horizontal="right" vertical="center"/>
    </xf>
    <xf numFmtId="0" fontId="16" fillId="0" borderId="0" xfId="14" applyFont="1"/>
    <xf numFmtId="0" fontId="46" fillId="0" borderId="0" xfId="0" applyFont="1">
      <alignment vertical="center"/>
    </xf>
    <xf numFmtId="0" fontId="16" fillId="0" borderId="0" xfId="0" applyFont="1" applyAlignment="1">
      <alignment vertical="center" wrapText="1"/>
    </xf>
    <xf numFmtId="0" fontId="44" fillId="0" borderId="0" xfId="5">
      <alignment vertical="center"/>
    </xf>
    <xf numFmtId="0" fontId="47" fillId="0" borderId="0" xfId="5" applyFont="1">
      <alignment vertical="center"/>
    </xf>
    <xf numFmtId="0" fontId="48" fillId="0" borderId="0" xfId="5" applyFont="1" applyAlignment="1">
      <alignment horizontal="left" vertical="center"/>
    </xf>
    <xf numFmtId="0" fontId="47" fillId="0" borderId="0" xfId="5" applyFont="1" applyAlignment="1">
      <alignment horizontal="left" vertical="center" indent="1"/>
    </xf>
    <xf numFmtId="0" fontId="49" fillId="0" borderId="0" xfId="5" applyFont="1">
      <alignment vertical="center"/>
    </xf>
    <xf numFmtId="0" fontId="6" fillId="0" borderId="0" xfId="0" applyFont="1" applyAlignment="1">
      <alignment horizontal="center" vertical="center"/>
    </xf>
    <xf numFmtId="0" fontId="46" fillId="0" borderId="0" xfId="12" applyFont="1">
      <alignment vertical="center"/>
    </xf>
    <xf numFmtId="0" fontId="21" fillId="0" borderId="0" xfId="5" applyFont="1">
      <alignment vertical="center"/>
    </xf>
    <xf numFmtId="0" fontId="21" fillId="0" borderId="0" xfId="5" applyFont="1" applyAlignment="1">
      <alignment horizontal="left" vertical="center"/>
    </xf>
    <xf numFmtId="0" fontId="28" fillId="0" borderId="0" xfId="0" applyFont="1">
      <alignment vertical="center"/>
    </xf>
    <xf numFmtId="0" fontId="10" fillId="0" borderId="0" xfId="0" applyFont="1">
      <alignment vertical="center"/>
    </xf>
    <xf numFmtId="0" fontId="8" fillId="0" borderId="0" xfId="0" applyFont="1" applyAlignment="1">
      <alignment horizontal="center" vertical="center"/>
    </xf>
    <xf numFmtId="0" fontId="24" fillId="0" borderId="6" xfId="0" applyFont="1" applyBorder="1" applyAlignment="1">
      <alignment horizontal="center" vertical="center"/>
    </xf>
    <xf numFmtId="0" fontId="24" fillId="0" borderId="0" xfId="0" applyFont="1" applyAlignment="1">
      <alignment horizontal="center" vertical="center"/>
    </xf>
    <xf numFmtId="184" fontId="24" fillId="0" borderId="6" xfId="0" applyNumberFormat="1" applyFont="1" applyBorder="1" applyAlignment="1">
      <alignment horizontal="center" vertical="center"/>
    </xf>
    <xf numFmtId="184" fontId="10" fillId="0" borderId="0" xfId="0" applyNumberFormat="1" applyFont="1" applyAlignment="1">
      <alignment horizontal="left" vertical="center"/>
    </xf>
    <xf numFmtId="0" fontId="6" fillId="0" borderId="9" xfId="0" applyFont="1" applyBorder="1">
      <alignment vertical="center"/>
    </xf>
    <xf numFmtId="0" fontId="6" fillId="0" borderId="10" xfId="0" applyFont="1" applyBorder="1">
      <alignment vertical="center"/>
    </xf>
    <xf numFmtId="0" fontId="6" fillId="0" borderId="6"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5" xfId="0" applyFont="1" applyBorder="1">
      <alignment vertical="center"/>
    </xf>
    <xf numFmtId="0" fontId="6" fillId="0" borderId="13" xfId="0" applyFont="1" applyBorder="1">
      <alignment vertical="center"/>
    </xf>
    <xf numFmtId="0" fontId="6" fillId="0" borderId="14" xfId="0" applyFont="1" applyBorder="1">
      <alignment vertical="center"/>
    </xf>
    <xf numFmtId="0" fontId="5" fillId="2" borderId="1" xfId="0" applyFont="1" applyFill="1" applyBorder="1" applyAlignment="1">
      <alignment horizontal="center" vertical="center"/>
    </xf>
    <xf numFmtId="0" fontId="16" fillId="0" borderId="0" xfId="0" applyFont="1" applyAlignment="1">
      <alignment horizontal="center" vertical="center"/>
    </xf>
    <xf numFmtId="0" fontId="16" fillId="0" borderId="0" xfId="14" applyFont="1" applyAlignment="1">
      <alignment horizontal="center" vertical="center"/>
    </xf>
    <xf numFmtId="0" fontId="17" fillId="0" borderId="0" xfId="0" applyFont="1" applyAlignment="1">
      <alignment horizontal="center" vertical="center"/>
    </xf>
    <xf numFmtId="0" fontId="16" fillId="0" borderId="0" xfId="14" applyFont="1" applyAlignment="1">
      <alignment vertical="center"/>
    </xf>
    <xf numFmtId="0" fontId="51" fillId="0" borderId="0" xfId="0" applyFont="1">
      <alignment vertical="center"/>
    </xf>
    <xf numFmtId="0" fontId="51" fillId="0" borderId="0" xfId="0" applyFont="1" applyAlignment="1">
      <alignment horizontal="justify" vertical="center"/>
    </xf>
    <xf numFmtId="0" fontId="51" fillId="0" borderId="0" xfId="0" applyFont="1" applyAlignment="1">
      <alignment horizontal="center" vertical="center"/>
    </xf>
    <xf numFmtId="0" fontId="46" fillId="0" borderId="0" xfId="0" applyFont="1" applyAlignment="1">
      <alignment horizontal="center" vertical="center"/>
    </xf>
    <xf numFmtId="0" fontId="52" fillId="0" borderId="0" xfId="12" applyFont="1">
      <alignment vertical="center"/>
    </xf>
    <xf numFmtId="0" fontId="46" fillId="0" borderId="12" xfId="12" applyFont="1" applyBorder="1">
      <alignment vertical="center"/>
    </xf>
    <xf numFmtId="0" fontId="46" fillId="0" borderId="0" xfId="12" applyFont="1" applyAlignment="1">
      <alignment horizontal="center" vertical="center"/>
    </xf>
    <xf numFmtId="0" fontId="8" fillId="0" borderId="0" xfId="0" applyFont="1" applyAlignment="1">
      <alignment horizontal="left" vertical="center"/>
    </xf>
    <xf numFmtId="0" fontId="57" fillId="0" borderId="0" xfId="5" applyFont="1">
      <alignment vertical="center"/>
    </xf>
    <xf numFmtId="0" fontId="21" fillId="3" borderId="0" xfId="5" applyFont="1" applyFill="1" applyAlignment="1">
      <alignment horizontal="left" vertical="center"/>
    </xf>
    <xf numFmtId="0" fontId="58" fillId="3" borderId="0" xfId="5" applyFont="1" applyFill="1" applyAlignment="1">
      <alignment horizontal="left" vertical="center"/>
    </xf>
    <xf numFmtId="0" fontId="47" fillId="0" borderId="0" xfId="5" applyFont="1" applyAlignment="1">
      <alignment vertical="center" wrapText="1"/>
    </xf>
    <xf numFmtId="0" fontId="49" fillId="0" borderId="0" xfId="5" applyFont="1" applyAlignment="1">
      <alignment vertical="center" wrapText="1"/>
    </xf>
    <xf numFmtId="0" fontId="47" fillId="0" borderId="0" xfId="5" applyFont="1" applyAlignment="1">
      <alignment horizontal="left" vertical="center" wrapText="1"/>
    </xf>
    <xf numFmtId="0" fontId="44" fillId="0" borderId="0" xfId="5" applyAlignment="1">
      <alignment vertical="center" wrapText="1"/>
    </xf>
    <xf numFmtId="0" fontId="6" fillId="2" borderId="1" xfId="0" applyFont="1" applyFill="1" applyBorder="1" applyAlignment="1">
      <alignment horizontal="center" vertical="center"/>
    </xf>
    <xf numFmtId="0" fontId="46" fillId="3" borderId="1" xfId="12" applyFont="1" applyFill="1" applyBorder="1" applyAlignment="1">
      <alignment horizontal="center" vertical="center"/>
    </xf>
    <xf numFmtId="0" fontId="51" fillId="8" borderId="0" xfId="0" applyFont="1" applyFill="1" applyAlignment="1">
      <alignment horizontal="left" vertical="center"/>
    </xf>
    <xf numFmtId="0" fontId="16" fillId="8" borderId="0" xfId="0" applyFont="1" applyFill="1" applyAlignment="1">
      <alignment horizontal="left" vertical="center"/>
    </xf>
    <xf numFmtId="0" fontId="6" fillId="0" borderId="36" xfId="0" applyFont="1" applyBorder="1">
      <alignment vertical="center"/>
    </xf>
    <xf numFmtId="0" fontId="6" fillId="3" borderId="42" xfId="0" applyFont="1" applyFill="1" applyBorder="1">
      <alignment vertical="center"/>
    </xf>
    <xf numFmtId="0" fontId="5" fillId="0" borderId="0" xfId="11" applyFont="1">
      <alignment vertical="center"/>
    </xf>
    <xf numFmtId="0" fontId="29" fillId="0" borderId="17" xfId="11" applyFont="1" applyBorder="1" applyAlignment="1">
      <alignment horizontal="left" vertical="center"/>
    </xf>
    <xf numFmtId="0" fontId="29" fillId="0" borderId="18" xfId="11" applyFont="1" applyBorder="1" applyAlignment="1">
      <alignment horizontal="center" vertical="center"/>
    </xf>
    <xf numFmtId="0" fontId="29" fillId="0" borderId="19" xfId="11" applyFont="1" applyBorder="1" applyAlignment="1">
      <alignment horizontal="center" vertical="center"/>
    </xf>
    <xf numFmtId="0" fontId="5" fillId="2" borderId="2" xfId="11" applyFont="1" applyFill="1" applyBorder="1" applyAlignment="1">
      <alignment horizontal="center" vertical="center" wrapText="1"/>
    </xf>
    <xf numFmtId="0" fontId="5" fillId="2" borderId="16" xfId="11" applyFont="1" applyFill="1" applyBorder="1" applyAlignment="1">
      <alignment horizontal="center" vertical="center" wrapText="1"/>
    </xf>
    <xf numFmtId="0" fontId="5" fillId="2" borderId="4" xfId="11" applyFont="1" applyFill="1" applyBorder="1" applyAlignment="1">
      <alignment horizontal="center" vertical="center" wrapText="1"/>
    </xf>
    <xf numFmtId="0" fontId="5" fillId="0" borderId="2" xfId="11" applyFont="1" applyBorder="1" applyAlignment="1">
      <alignment horizontal="center" vertical="center" wrapText="1"/>
    </xf>
    <xf numFmtId="0" fontId="5" fillId="0" borderId="1" xfId="11" applyFont="1" applyBorder="1" applyAlignment="1">
      <alignment horizontal="center" vertical="center"/>
    </xf>
    <xf numFmtId="0" fontId="5" fillId="0" borderId="4" xfId="11" applyFont="1" applyBorder="1" applyAlignment="1">
      <alignment horizontal="center" vertical="center" wrapText="1"/>
    </xf>
    <xf numFmtId="0" fontId="5" fillId="0" borderId="1" xfId="11" applyFont="1" applyBorder="1" applyAlignment="1">
      <alignment horizontal="center" vertical="center" wrapText="1"/>
    </xf>
    <xf numFmtId="0" fontId="5" fillId="0" borderId="1" xfId="11" applyFont="1" applyBorder="1" applyAlignment="1">
      <alignment horizontal="left" vertical="top"/>
    </xf>
    <xf numFmtId="0" fontId="29" fillId="0" borderId="0" xfId="11" applyFont="1">
      <alignment vertical="center"/>
    </xf>
    <xf numFmtId="0" fontId="5" fillId="0" borderId="10" xfId="11" applyFont="1" applyBorder="1">
      <alignment vertical="center"/>
    </xf>
    <xf numFmtId="0" fontId="5" fillId="0" borderId="6" xfId="11" applyFont="1" applyBorder="1">
      <alignment vertical="center"/>
    </xf>
    <xf numFmtId="0" fontId="5" fillId="0" borderId="11" xfId="11" applyFont="1" applyBorder="1">
      <alignment vertical="center"/>
    </xf>
    <xf numFmtId="0" fontId="5" fillId="0" borderId="12" xfId="11" applyFont="1" applyBorder="1">
      <alignment vertical="center"/>
    </xf>
    <xf numFmtId="0" fontId="5" fillId="0" borderId="9" xfId="11" applyFont="1" applyBorder="1">
      <alignment vertical="center"/>
    </xf>
    <xf numFmtId="0" fontId="5" fillId="0" borderId="5" xfId="11" applyFont="1" applyBorder="1">
      <alignment vertical="center"/>
    </xf>
    <xf numFmtId="0" fontId="5" fillId="0" borderId="13" xfId="11" applyFont="1" applyBorder="1">
      <alignment vertical="center"/>
    </xf>
    <xf numFmtId="0" fontId="5" fillId="0" borderId="14" xfId="11" applyFont="1" applyBorder="1">
      <alignment vertical="center"/>
    </xf>
    <xf numFmtId="0" fontId="46" fillId="3" borderId="0" xfId="12" applyFont="1" applyFill="1">
      <alignment vertical="center"/>
    </xf>
    <xf numFmtId="0" fontId="46" fillId="0" borderId="0" xfId="12" applyFont="1" applyAlignment="1">
      <alignment vertical="center" wrapText="1"/>
    </xf>
    <xf numFmtId="0" fontId="16" fillId="0" borderId="0" xfId="14" applyFont="1" applyAlignment="1">
      <alignment horizontal="left"/>
    </xf>
    <xf numFmtId="0" fontId="62" fillId="0" borderId="1" xfId="5" applyFont="1" applyBorder="1" applyAlignment="1">
      <alignment vertical="center" wrapText="1"/>
    </xf>
    <xf numFmtId="0" fontId="64" fillId="0" borderId="1" xfId="5" applyFont="1" applyBorder="1" applyAlignment="1">
      <alignment horizontal="center" vertical="center" wrapText="1"/>
    </xf>
    <xf numFmtId="0" fontId="63" fillId="0" borderId="1" xfId="5" applyFont="1" applyBorder="1" applyAlignment="1">
      <alignment horizontal="center" vertical="center" wrapText="1"/>
    </xf>
    <xf numFmtId="0" fontId="64" fillId="0" borderId="8" xfId="5" applyFont="1" applyBorder="1" applyAlignment="1">
      <alignment vertical="center" wrapText="1"/>
    </xf>
    <xf numFmtId="0" fontId="64" fillId="0" borderId="48" xfId="5" applyFont="1" applyBorder="1" applyAlignment="1">
      <alignment vertical="center" wrapText="1"/>
    </xf>
    <xf numFmtId="0" fontId="63" fillId="0" borderId="1" xfId="5" applyFont="1" applyBorder="1" applyAlignment="1">
      <alignment horizontal="left" vertical="center" wrapText="1"/>
    </xf>
    <xf numFmtId="0" fontId="63" fillId="0" borderId="4" xfId="5" applyFont="1" applyBorder="1" applyAlignment="1">
      <alignment horizontal="left" vertical="center" wrapText="1"/>
    </xf>
    <xf numFmtId="0" fontId="64" fillId="0" borderId="1" xfId="5" applyFont="1" applyBorder="1" applyAlignment="1">
      <alignment vertical="center" wrapText="1"/>
    </xf>
    <xf numFmtId="0" fontId="64" fillId="0" borderId="49" xfId="5" applyFont="1" applyBorder="1" applyAlignment="1">
      <alignment vertical="center" wrapText="1"/>
    </xf>
    <xf numFmtId="0" fontId="64" fillId="0" borderId="50" xfId="5" applyFont="1" applyBorder="1" applyAlignment="1">
      <alignment vertical="center" wrapText="1"/>
    </xf>
    <xf numFmtId="0" fontId="64" fillId="0" borderId="51" xfId="5" applyFont="1" applyBorder="1" applyAlignment="1">
      <alignment vertical="center" wrapText="1"/>
    </xf>
    <xf numFmtId="0" fontId="63" fillId="0" borderId="3" xfId="5" applyFont="1" applyBorder="1" applyAlignment="1">
      <alignment vertical="center" wrapText="1"/>
    </xf>
    <xf numFmtId="0" fontId="63" fillId="0" borderId="1" xfId="5" applyFont="1" applyBorder="1" applyAlignment="1">
      <alignment vertical="center" wrapText="1"/>
    </xf>
    <xf numFmtId="0" fontId="64" fillId="0" borderId="1" xfId="5" applyFont="1" applyBorder="1">
      <alignment vertical="center"/>
    </xf>
    <xf numFmtId="0" fontId="64" fillId="0" borderId="49" xfId="5" applyFont="1" applyBorder="1">
      <alignment vertical="center"/>
    </xf>
    <xf numFmtId="0" fontId="64" fillId="0" borderId="48" xfId="5" applyFont="1" applyBorder="1">
      <alignment vertical="center"/>
    </xf>
    <xf numFmtId="0" fontId="64" fillId="0" borderId="2" xfId="5" applyFont="1" applyBorder="1">
      <alignment vertical="center"/>
    </xf>
    <xf numFmtId="0" fontId="64" fillId="0" borderId="3" xfId="5" applyFont="1" applyBorder="1">
      <alignment vertical="center"/>
    </xf>
    <xf numFmtId="0" fontId="64" fillId="0" borderId="50" xfId="5" applyFont="1" applyBorder="1">
      <alignment vertical="center"/>
    </xf>
    <xf numFmtId="0" fontId="64" fillId="0" borderId="51" xfId="5" applyFont="1" applyBorder="1">
      <alignment vertical="center"/>
    </xf>
    <xf numFmtId="0" fontId="63" fillId="0" borderId="1" xfId="5" applyFont="1" applyBorder="1" applyAlignment="1">
      <alignment vertical="top" wrapText="1"/>
    </xf>
    <xf numFmtId="0" fontId="64" fillId="0" borderId="1" xfId="5" applyFont="1" applyBorder="1" applyAlignment="1">
      <alignment horizontal="center" vertical="center"/>
    </xf>
    <xf numFmtId="0" fontId="63" fillId="0" borderId="16" xfId="5" applyFont="1" applyBorder="1" applyAlignment="1">
      <alignment horizontal="center" vertical="center" wrapText="1"/>
    </xf>
    <xf numFmtId="0" fontId="63" fillId="0" borderId="0" xfId="5" applyFont="1">
      <alignment vertical="center"/>
    </xf>
    <xf numFmtId="0" fontId="63" fillId="0" borderId="0" xfId="5" applyFont="1" applyAlignment="1">
      <alignment horizontal="left" vertical="center"/>
    </xf>
    <xf numFmtId="0" fontId="64" fillId="0" borderId="0" xfId="5" applyFont="1">
      <alignment vertical="center"/>
    </xf>
    <xf numFmtId="0" fontId="63" fillId="0" borderId="0" xfId="5" applyFont="1" applyAlignment="1">
      <alignment horizontal="left" vertical="center" indent="1"/>
    </xf>
    <xf numFmtId="0" fontId="63" fillId="0" borderId="0" xfId="5" applyFont="1" applyAlignment="1">
      <alignment vertical="center" wrapText="1"/>
    </xf>
    <xf numFmtId="0" fontId="63" fillId="0" borderId="1" xfId="5" applyFont="1" applyBorder="1" applyAlignment="1">
      <alignment vertical="center" wrapText="1" shrinkToFit="1"/>
    </xf>
    <xf numFmtId="0" fontId="63" fillId="0" borderId="5" xfId="5" applyFont="1" applyBorder="1" applyAlignment="1">
      <alignment horizontal="center" vertical="center" wrapText="1"/>
    </xf>
    <xf numFmtId="0" fontId="64" fillId="0" borderId="52" xfId="5" applyFont="1" applyBorder="1">
      <alignment vertical="center"/>
    </xf>
    <xf numFmtId="0" fontId="64" fillId="0" borderId="52" xfId="5" applyFont="1" applyBorder="1" applyAlignment="1">
      <alignment vertical="center" wrapText="1"/>
    </xf>
    <xf numFmtId="0" fontId="63" fillId="0" borderId="1" xfId="5" applyFont="1" applyBorder="1" applyAlignment="1">
      <alignment vertical="top"/>
    </xf>
    <xf numFmtId="0" fontId="63" fillId="0" borderId="1" xfId="5" applyFont="1" applyBorder="1" applyAlignment="1">
      <alignment horizontal="left" vertical="top"/>
    </xf>
    <xf numFmtId="0" fontId="6" fillId="0" borderId="0" xfId="6" applyFont="1" applyAlignment="1">
      <alignment horizontal="right" vertical="center"/>
    </xf>
    <xf numFmtId="0" fontId="29" fillId="0" borderId="43" xfId="0" applyFont="1" applyBorder="1">
      <alignment vertical="center"/>
    </xf>
    <xf numFmtId="0" fontId="29" fillId="0" borderId="36" xfId="0" applyFont="1" applyBorder="1">
      <alignment vertical="center"/>
    </xf>
    <xf numFmtId="0" fontId="8" fillId="14" borderId="0" xfId="0" applyFont="1" applyFill="1">
      <alignment vertical="center"/>
    </xf>
    <xf numFmtId="0" fontId="6" fillId="14" borderId="0" xfId="0" applyFont="1" applyFill="1">
      <alignment vertical="center"/>
    </xf>
    <xf numFmtId="0" fontId="6" fillId="3" borderId="144" xfId="0" applyFont="1" applyFill="1" applyBorder="1">
      <alignment vertical="center"/>
    </xf>
    <xf numFmtId="0" fontId="6" fillId="0" borderId="150" xfId="0" applyFont="1" applyBorder="1">
      <alignment vertical="center"/>
    </xf>
    <xf numFmtId="0" fontId="6" fillId="0" borderId="71" xfId="0" applyFont="1" applyBorder="1">
      <alignment vertical="center"/>
    </xf>
    <xf numFmtId="0" fontId="6" fillId="0" borderId="151" xfId="0" applyFont="1" applyBorder="1">
      <alignment vertical="center"/>
    </xf>
    <xf numFmtId="0" fontId="6" fillId="0" borderId="144" xfId="0" applyFont="1" applyBorder="1">
      <alignment vertical="center"/>
    </xf>
    <xf numFmtId="0" fontId="6" fillId="0" borderId="152" xfId="0" applyFont="1" applyBorder="1">
      <alignment vertical="center"/>
    </xf>
    <xf numFmtId="0" fontId="6" fillId="0" borderId="153" xfId="0" applyFont="1" applyBorder="1">
      <alignment vertical="center"/>
    </xf>
    <xf numFmtId="0" fontId="6" fillId="0" borderId="9" xfId="0" applyFont="1" applyBorder="1" applyAlignment="1">
      <alignment horizontal="left" vertical="center"/>
    </xf>
    <xf numFmtId="0" fontId="23" fillId="0" borderId="1" xfId="0" applyFont="1" applyBorder="1">
      <alignment vertical="center"/>
    </xf>
    <xf numFmtId="0" fontId="23" fillId="0" borderId="1" xfId="0" applyFont="1" applyBorder="1" applyAlignment="1">
      <alignment vertical="center" wrapText="1"/>
    </xf>
    <xf numFmtId="0" fontId="23" fillId="0" borderId="149" xfId="0" applyFont="1" applyBorder="1">
      <alignment vertical="center"/>
    </xf>
    <xf numFmtId="0" fontId="23" fillId="0" borderId="8" xfId="0" applyFont="1" applyBorder="1" applyAlignment="1">
      <alignment horizontal="left" vertical="center"/>
    </xf>
    <xf numFmtId="0" fontId="23" fillId="0" borderId="1" xfId="0" applyFont="1" applyBorder="1" applyAlignment="1">
      <alignment horizontal="left" vertical="center"/>
    </xf>
    <xf numFmtId="0" fontId="23" fillId="0" borderId="3" xfId="0" applyFont="1" applyBorder="1" applyAlignment="1">
      <alignment horizontal="left" vertical="center"/>
    </xf>
    <xf numFmtId="0" fontId="23" fillId="5" borderId="142" xfId="0" applyFont="1" applyFill="1" applyBorder="1" applyAlignment="1">
      <alignment horizontal="left" vertical="center"/>
    </xf>
    <xf numFmtId="0" fontId="23" fillId="5" borderId="142" xfId="0" applyFont="1" applyFill="1" applyBorder="1" applyAlignment="1">
      <alignment vertical="center" wrapText="1"/>
    </xf>
    <xf numFmtId="0" fontId="23" fillId="5" borderId="1" xfId="0" applyFont="1" applyFill="1" applyBorder="1">
      <alignment vertical="center"/>
    </xf>
    <xf numFmtId="0" fontId="23" fillId="5" borderId="1" xfId="0" applyFont="1" applyFill="1" applyBorder="1" applyAlignment="1">
      <alignment vertical="center" wrapText="1"/>
    </xf>
    <xf numFmtId="0" fontId="23" fillId="0" borderId="142" xfId="0" applyFont="1" applyBorder="1" applyAlignment="1">
      <alignment horizontal="left" vertical="center"/>
    </xf>
    <xf numFmtId="0" fontId="23" fillId="0" borderId="27" xfId="0" applyFont="1" applyBorder="1" applyAlignment="1">
      <alignment horizontal="center" vertical="center"/>
    </xf>
    <xf numFmtId="0" fontId="50" fillId="0" borderId="0" xfId="5" applyFont="1">
      <alignment vertical="center"/>
    </xf>
    <xf numFmtId="0" fontId="76" fillId="0" borderId="0" xfId="0" applyFont="1">
      <alignment vertical="center"/>
    </xf>
    <xf numFmtId="0" fontId="77" fillId="11" borderId="49" xfId="5" applyFont="1" applyFill="1" applyBorder="1" applyAlignment="1">
      <alignment horizontal="center" vertical="center"/>
    </xf>
    <xf numFmtId="0" fontId="76" fillId="0" borderId="49" xfId="0" applyFont="1" applyBorder="1">
      <alignment vertical="center"/>
    </xf>
    <xf numFmtId="0" fontId="76" fillId="0" borderId="55" xfId="0" applyFont="1" applyBorder="1">
      <alignment vertical="center"/>
    </xf>
    <xf numFmtId="0" fontId="76" fillId="0" borderId="2" xfId="0" applyFont="1" applyBorder="1">
      <alignment vertical="center"/>
    </xf>
    <xf numFmtId="0" fontId="77" fillId="0" borderId="50" xfId="5" applyFont="1" applyBorder="1">
      <alignment vertical="center"/>
    </xf>
    <xf numFmtId="0" fontId="76" fillId="0" borderId="3" xfId="0" applyFont="1" applyBorder="1">
      <alignment vertical="center"/>
    </xf>
    <xf numFmtId="0" fontId="76" fillId="0" borderId="5" xfId="0" applyFont="1" applyBorder="1">
      <alignment vertical="center"/>
    </xf>
    <xf numFmtId="0" fontId="76" fillId="0" borderId="50" xfId="0" applyFont="1" applyBorder="1">
      <alignment vertical="center"/>
    </xf>
    <xf numFmtId="0" fontId="76" fillId="0" borderId="52" xfId="0" applyFont="1" applyBorder="1">
      <alignment vertical="center"/>
    </xf>
    <xf numFmtId="0" fontId="76" fillId="0" borderId="146" xfId="0" applyFont="1" applyBorder="1">
      <alignment vertical="center"/>
    </xf>
    <xf numFmtId="0" fontId="76" fillId="0" borderId="76" xfId="0" applyFont="1" applyBorder="1">
      <alignment vertical="center"/>
    </xf>
    <xf numFmtId="0" fontId="76" fillId="0" borderId="56" xfId="0" applyFont="1" applyBorder="1">
      <alignment vertical="center"/>
    </xf>
    <xf numFmtId="0" fontId="76" fillId="0" borderId="0" xfId="0" applyFont="1" applyAlignment="1">
      <alignment horizontal="center" vertical="center"/>
    </xf>
    <xf numFmtId="0" fontId="77" fillId="0" borderId="0" xfId="5" applyFont="1">
      <alignment vertical="center"/>
    </xf>
    <xf numFmtId="0" fontId="76" fillId="0" borderId="48" xfId="0" applyFont="1" applyBorder="1">
      <alignment vertical="center"/>
    </xf>
    <xf numFmtId="0" fontId="76" fillId="0" borderId="12" xfId="0" applyFont="1" applyBorder="1" applyAlignment="1">
      <alignment horizontal="center" vertical="center"/>
    </xf>
    <xf numFmtId="0" fontId="76" fillId="0" borderId="12" xfId="0" applyFont="1" applyBorder="1" applyAlignment="1">
      <alignment vertical="center" shrinkToFit="1"/>
    </xf>
    <xf numFmtId="0" fontId="76" fillId="0" borderId="0" xfId="0" applyFont="1" applyAlignment="1">
      <alignment vertical="center" shrinkToFit="1"/>
    </xf>
    <xf numFmtId="0" fontId="76" fillId="0" borderId="76" xfId="0" applyFont="1" applyBorder="1" applyAlignment="1">
      <alignment vertical="center" shrinkToFit="1"/>
    </xf>
    <xf numFmtId="0" fontId="76" fillId="0" borderId="56" xfId="0" applyFont="1" applyBorder="1" applyAlignment="1">
      <alignment vertical="center" shrinkToFit="1"/>
    </xf>
    <xf numFmtId="0" fontId="78" fillId="13" borderId="0" xfId="5" applyFont="1" applyFill="1">
      <alignment vertical="center"/>
    </xf>
    <xf numFmtId="0" fontId="78" fillId="13" borderId="0" xfId="0" applyFont="1" applyFill="1">
      <alignment vertical="center"/>
    </xf>
    <xf numFmtId="0" fontId="76" fillId="0" borderId="12" xfId="0" applyFont="1" applyBorder="1">
      <alignment vertical="center"/>
    </xf>
    <xf numFmtId="0" fontId="77" fillId="0" borderId="6" xfId="0" applyFont="1" applyBorder="1" applyAlignment="1">
      <alignment vertical="center" wrapText="1"/>
    </xf>
    <xf numFmtId="0" fontId="77" fillId="0" borderId="74" xfId="0" applyFont="1" applyBorder="1">
      <alignment vertical="center"/>
    </xf>
    <xf numFmtId="0" fontId="76" fillId="0" borderId="148" xfId="0" applyFont="1" applyBorder="1">
      <alignment vertical="center"/>
    </xf>
    <xf numFmtId="0" fontId="76" fillId="0" borderId="9" xfId="0" applyFont="1" applyBorder="1">
      <alignment vertical="center"/>
    </xf>
    <xf numFmtId="0" fontId="76" fillId="11" borderId="144" xfId="0" applyFont="1" applyFill="1" applyBorder="1" applyAlignment="1">
      <alignment vertical="center" wrapText="1" shrinkToFit="1"/>
    </xf>
    <xf numFmtId="0" fontId="76" fillId="11" borderId="143" xfId="0" applyFont="1" applyFill="1" applyBorder="1" applyAlignment="1">
      <alignment vertical="center" wrapText="1"/>
    </xf>
    <xf numFmtId="0" fontId="77" fillId="0" borderId="52" xfId="5" applyFont="1" applyBorder="1">
      <alignment vertical="center"/>
    </xf>
    <xf numFmtId="0" fontId="77" fillId="0" borderId="51" xfId="5" applyFont="1" applyBorder="1">
      <alignment vertical="center"/>
    </xf>
    <xf numFmtId="0" fontId="77" fillId="0" borderId="50" xfId="5" applyFont="1" applyBorder="1" applyAlignment="1">
      <alignment vertical="center" shrinkToFit="1"/>
    </xf>
    <xf numFmtId="0" fontId="77" fillId="11" borderId="147" xfId="5" applyFont="1" applyFill="1" applyBorder="1" applyAlignment="1">
      <alignment horizontal="center" vertical="center"/>
    </xf>
    <xf numFmtId="0" fontId="77" fillId="0" borderId="77" xfId="5" applyFont="1" applyBorder="1" applyAlignment="1">
      <alignment vertical="center" shrinkToFit="1"/>
    </xf>
    <xf numFmtId="0" fontId="76" fillId="0" borderId="12" xfId="0" applyFont="1" applyBorder="1" applyAlignment="1">
      <alignment horizontal="left" vertical="center" indent="1"/>
    </xf>
    <xf numFmtId="0" fontId="76" fillId="0" borderId="0" xfId="0" applyFont="1" applyAlignment="1">
      <alignment horizontal="left" vertical="center" indent="1"/>
    </xf>
    <xf numFmtId="0" fontId="76" fillId="0" borderId="9" xfId="0" applyFont="1" applyBorder="1" applyAlignment="1">
      <alignment horizontal="left" vertical="center" indent="1"/>
    </xf>
    <xf numFmtId="0" fontId="76" fillId="0" borderId="0" xfId="0" applyFont="1" applyAlignment="1">
      <alignment horizontal="left" vertical="center" indent="2"/>
    </xf>
    <xf numFmtId="0" fontId="76" fillId="0" borderId="9" xfId="0" applyFont="1" applyBorder="1" applyAlignment="1">
      <alignment horizontal="left" vertical="center" indent="2"/>
    </xf>
    <xf numFmtId="0" fontId="76" fillId="11" borderId="1" xfId="0" applyFont="1" applyFill="1" applyBorder="1" applyAlignment="1">
      <alignment vertical="center" wrapText="1"/>
    </xf>
    <xf numFmtId="0" fontId="76" fillId="11" borderId="16" xfId="0" applyFont="1" applyFill="1" applyBorder="1" applyAlignment="1">
      <alignment vertical="center" wrapText="1"/>
    </xf>
    <xf numFmtId="0" fontId="76" fillId="11" borderId="142" xfId="0" applyFont="1" applyFill="1" applyBorder="1" applyAlignment="1">
      <alignment horizontal="center" vertical="center" wrapText="1"/>
    </xf>
    <xf numFmtId="0" fontId="76" fillId="11" borderId="1" xfId="0" applyFont="1" applyFill="1" applyBorder="1" applyAlignment="1">
      <alignment horizontal="center" vertical="center" wrapText="1"/>
    </xf>
    <xf numFmtId="0" fontId="76" fillId="11" borderId="142" xfId="0" applyFont="1" applyFill="1" applyBorder="1" applyAlignment="1">
      <alignment vertical="center" wrapText="1"/>
    </xf>
    <xf numFmtId="0" fontId="77" fillId="11" borderId="157" xfId="5" applyFont="1" applyFill="1" applyBorder="1" applyAlignment="1">
      <alignment horizontal="center" vertical="center"/>
    </xf>
    <xf numFmtId="0" fontId="76" fillId="0" borderId="159" xfId="0" applyFont="1" applyBorder="1">
      <alignment vertical="center"/>
    </xf>
    <xf numFmtId="0" fontId="76" fillId="0" borderId="160" xfId="0" applyFont="1" applyBorder="1">
      <alignment vertical="center"/>
    </xf>
    <xf numFmtId="0" fontId="23" fillId="0" borderId="162" xfId="0" applyFont="1" applyBorder="1" applyAlignment="1">
      <alignment vertical="center" wrapText="1"/>
    </xf>
    <xf numFmtId="0" fontId="76" fillId="15" borderId="6" xfId="0" applyFont="1" applyFill="1" applyBorder="1">
      <alignment vertical="center"/>
    </xf>
    <xf numFmtId="0" fontId="76" fillId="15" borderId="148" xfId="0" applyFont="1" applyFill="1" applyBorder="1">
      <alignment vertical="center"/>
    </xf>
    <xf numFmtId="0" fontId="76" fillId="0" borderId="164" xfId="0" applyFont="1" applyBorder="1">
      <alignment vertical="center"/>
    </xf>
    <xf numFmtId="0" fontId="76" fillId="15" borderId="165" xfId="0" applyFont="1" applyFill="1" applyBorder="1">
      <alignment vertical="center"/>
    </xf>
    <xf numFmtId="0" fontId="76" fillId="15" borderId="75" xfId="0" applyFont="1" applyFill="1" applyBorder="1">
      <alignment vertical="center"/>
    </xf>
    <xf numFmtId="0" fontId="76" fillId="15" borderId="0" xfId="0" applyFont="1" applyFill="1">
      <alignment vertical="center"/>
    </xf>
    <xf numFmtId="0" fontId="80" fillId="15" borderId="10" xfId="0" applyFont="1" applyFill="1" applyBorder="1">
      <alignment vertical="center"/>
    </xf>
    <xf numFmtId="0" fontId="81" fillId="0" borderId="12" xfId="0" applyFont="1" applyBorder="1" applyAlignment="1">
      <alignment horizontal="left" vertical="center" indent="2"/>
    </xf>
    <xf numFmtId="0" fontId="81" fillId="0" borderId="0" xfId="0" applyFont="1" applyAlignment="1">
      <alignment horizontal="left" vertical="center" indent="2"/>
    </xf>
    <xf numFmtId="0" fontId="81" fillId="0" borderId="9" xfId="0" applyFont="1" applyBorder="1" applyAlignment="1">
      <alignment horizontal="left" vertical="center" indent="2"/>
    </xf>
    <xf numFmtId="0" fontId="76" fillId="0" borderId="12" xfId="0" applyFont="1" applyBorder="1" applyAlignment="1">
      <alignment horizontal="left" vertical="center" indent="2"/>
    </xf>
    <xf numFmtId="0" fontId="76" fillId="0" borderId="5" xfId="0" applyFont="1" applyBorder="1" applyAlignment="1">
      <alignment horizontal="left" vertical="center" indent="2"/>
    </xf>
    <xf numFmtId="0" fontId="76" fillId="0" borderId="13" xfId="0" applyFont="1" applyBorder="1" applyAlignment="1">
      <alignment horizontal="left" vertical="center" indent="1"/>
    </xf>
    <xf numFmtId="0" fontId="76" fillId="0" borderId="14" xfId="0" applyFont="1" applyBorder="1" applyAlignment="1">
      <alignment horizontal="left" vertical="center" indent="1"/>
    </xf>
    <xf numFmtId="0" fontId="8" fillId="2" borderId="1" xfId="0" applyFont="1" applyFill="1" applyBorder="1" applyAlignment="1">
      <alignment horizontal="center" vertical="center"/>
    </xf>
    <xf numFmtId="0" fontId="10" fillId="14" borderId="0" xfId="0" applyFont="1" applyFill="1">
      <alignment vertical="center"/>
    </xf>
    <xf numFmtId="0" fontId="6" fillId="0" borderId="0" xfId="11" applyFont="1">
      <alignment vertical="center"/>
    </xf>
    <xf numFmtId="0" fontId="55" fillId="0" borderId="0" xfId="5" applyFont="1">
      <alignment vertical="center"/>
    </xf>
    <xf numFmtId="0" fontId="55" fillId="0" borderId="1" xfId="5" applyFont="1" applyBorder="1" applyAlignment="1">
      <alignment vertical="center" wrapText="1"/>
    </xf>
    <xf numFmtId="0" fontId="50" fillId="6" borderId="1" xfId="5" applyFont="1" applyFill="1" applyBorder="1" applyAlignment="1">
      <alignment horizontal="center" vertical="center" wrapText="1"/>
    </xf>
    <xf numFmtId="0" fontId="82" fillId="0" borderId="0" xfId="5" applyFont="1" applyAlignment="1">
      <alignment horizontal="left" vertical="center"/>
    </xf>
    <xf numFmtId="0" fontId="50" fillId="0" borderId="1" xfId="5" applyFont="1" applyBorder="1" applyAlignment="1">
      <alignment vertical="center" wrapText="1"/>
    </xf>
    <xf numFmtId="0" fontId="55" fillId="6" borderId="1" xfId="5" applyFont="1" applyFill="1" applyBorder="1" applyAlignment="1">
      <alignment horizontal="center" vertical="center"/>
    </xf>
    <xf numFmtId="0" fontId="55" fillId="0" borderId="0" xfId="5" applyFont="1" applyAlignment="1">
      <alignment vertical="center" wrapText="1"/>
    </xf>
    <xf numFmtId="0" fontId="55" fillId="0" borderId="0" xfId="5" applyFont="1" applyAlignment="1">
      <alignment horizontal="center" vertical="center"/>
    </xf>
    <xf numFmtId="0" fontId="50" fillId="0" borderId="1" xfId="5" applyFont="1" applyBorder="1" applyAlignment="1">
      <alignment horizontal="center" vertical="center" wrapText="1"/>
    </xf>
    <xf numFmtId="0" fontId="50" fillId="6" borderId="1" xfId="5" applyFont="1" applyFill="1" applyBorder="1" applyAlignment="1">
      <alignment horizontal="center" vertical="center"/>
    </xf>
    <xf numFmtId="0" fontId="50" fillId="0" borderId="1" xfId="5" applyFont="1" applyBorder="1" applyAlignment="1">
      <alignment vertical="top" wrapText="1"/>
    </xf>
    <xf numFmtId="0" fontId="50" fillId="0" borderId="2" xfId="5" applyFont="1" applyBorder="1" applyAlignment="1">
      <alignment vertical="center" wrapText="1"/>
    </xf>
    <xf numFmtId="0" fontId="50" fillId="0" borderId="1" xfId="5" applyFont="1" applyBorder="1" applyAlignment="1">
      <alignment horizontal="left" vertical="top" wrapText="1"/>
    </xf>
    <xf numFmtId="0" fontId="50" fillId="0" borderId="3" xfId="5" applyFont="1" applyBorder="1" applyAlignment="1">
      <alignment horizontal="left" vertical="center" wrapText="1"/>
    </xf>
    <xf numFmtId="0" fontId="50" fillId="0" borderId="0" xfId="5" applyFont="1" applyAlignment="1">
      <alignment horizontal="left" vertical="center" indent="1"/>
    </xf>
    <xf numFmtId="0" fontId="50" fillId="0" borderId="0" xfId="5" applyFont="1" applyAlignment="1">
      <alignment vertical="center" wrapText="1"/>
    </xf>
    <xf numFmtId="0" fontId="50" fillId="0" borderId="0" xfId="5" applyFont="1" applyAlignment="1">
      <alignment horizontal="center" vertical="center"/>
    </xf>
    <xf numFmtId="0" fontId="50" fillId="0" borderId="1" xfId="5" applyFont="1" applyBorder="1" applyAlignment="1">
      <alignment vertical="center" shrinkToFit="1"/>
    </xf>
    <xf numFmtId="0" fontId="50" fillId="0" borderId="2" xfId="5" applyFont="1" applyBorder="1" applyAlignment="1">
      <alignment vertical="top" wrapText="1" shrinkToFit="1"/>
    </xf>
    <xf numFmtId="0" fontId="50" fillId="0" borderId="1" xfId="5" applyFont="1" applyBorder="1" applyAlignment="1">
      <alignment horizontal="left" vertical="center" wrapText="1"/>
    </xf>
    <xf numFmtId="0" fontId="50" fillId="0" borderId="4" xfId="5" applyFont="1" applyBorder="1" applyAlignment="1">
      <alignment horizontal="left" vertical="center" wrapText="1"/>
    </xf>
    <xf numFmtId="0" fontId="50" fillId="0" borderId="2" xfId="5" applyFont="1" applyBorder="1" applyAlignment="1">
      <alignment horizontal="left" vertical="top" wrapText="1"/>
    </xf>
    <xf numFmtId="0" fontId="55" fillId="0" borderId="0" xfId="5" applyFont="1" applyAlignment="1">
      <alignment horizontal="left" vertical="center" wrapText="1"/>
    </xf>
    <xf numFmtId="0" fontId="50" fillId="0" borderId="3" xfId="5" applyFont="1" applyBorder="1" applyAlignment="1">
      <alignment vertical="center" wrapText="1"/>
    </xf>
    <xf numFmtId="0" fontId="55" fillId="0" borderId="2" xfId="5" applyFont="1" applyBorder="1" applyAlignment="1">
      <alignment horizontal="left" vertical="top" wrapText="1"/>
    </xf>
    <xf numFmtId="0" fontId="55" fillId="0" borderId="0" xfId="5" applyFont="1" applyAlignment="1">
      <alignment horizontal="left" vertical="center" indent="1"/>
    </xf>
    <xf numFmtId="0" fontId="50" fillId="0" borderId="16" xfId="5" applyFont="1" applyBorder="1" applyAlignment="1">
      <alignment horizontal="center" vertical="center" wrapText="1"/>
    </xf>
    <xf numFmtId="0" fontId="50" fillId="0" borderId="5" xfId="5" applyFont="1" applyBorder="1" applyAlignment="1">
      <alignment horizontal="center" vertical="center" wrapText="1"/>
    </xf>
    <xf numFmtId="0" fontId="59" fillId="0" borderId="0" xfId="5" applyFont="1">
      <alignment vertical="center"/>
    </xf>
    <xf numFmtId="0" fontId="6" fillId="3" borderId="13" xfId="0" applyFont="1" applyFill="1" applyBorder="1">
      <alignment vertical="center"/>
    </xf>
    <xf numFmtId="0" fontId="6" fillId="8" borderId="13" xfId="6" applyFont="1" applyFill="1" applyBorder="1" applyAlignment="1">
      <alignment horizontal="right" vertical="center"/>
    </xf>
    <xf numFmtId="0" fontId="8" fillId="8" borderId="1" xfId="0" applyFont="1" applyFill="1" applyBorder="1" applyAlignment="1">
      <alignment horizontal="center" vertical="center"/>
    </xf>
    <xf numFmtId="184" fontId="8" fillId="8" borderId="1" xfId="0" applyNumberFormat="1" applyFont="1" applyFill="1" applyBorder="1" applyAlignment="1">
      <alignment horizontal="center" vertical="center"/>
    </xf>
    <xf numFmtId="184" fontId="8" fillId="8" borderId="0" xfId="0" applyNumberFormat="1" applyFont="1" applyFill="1" applyAlignment="1">
      <alignment horizontal="left" vertical="center"/>
    </xf>
    <xf numFmtId="0" fontId="5" fillId="8" borderId="13" xfId="11" applyFont="1" applyFill="1" applyBorder="1">
      <alignment vertical="center"/>
    </xf>
    <xf numFmtId="0" fontId="76" fillId="12" borderId="167" xfId="0" applyFont="1" applyFill="1" applyBorder="1" applyAlignment="1">
      <alignment horizontal="center" vertical="center" shrinkToFit="1"/>
    </xf>
    <xf numFmtId="0" fontId="76" fillId="12" borderId="142" xfId="0" applyFont="1" applyFill="1" applyBorder="1" applyAlignment="1">
      <alignment horizontal="center" vertical="center" shrinkToFit="1"/>
    </xf>
    <xf numFmtId="0" fontId="76" fillId="0" borderId="161" xfId="0" applyFont="1" applyBorder="1" applyAlignment="1">
      <alignment vertical="center" shrinkToFit="1"/>
    </xf>
    <xf numFmtId="0" fontId="23" fillId="0" borderId="149" xfId="0" applyFont="1" applyBorder="1" applyAlignment="1">
      <alignment horizontal="left" vertical="center"/>
    </xf>
    <xf numFmtId="0" fontId="23" fillId="0" borderId="48" xfId="0" applyFont="1" applyBorder="1" applyAlignment="1">
      <alignment horizontal="left" vertical="center"/>
    </xf>
    <xf numFmtId="0" fontId="23" fillId="0" borderId="48" xfId="0" applyFont="1" applyBorder="1">
      <alignment vertical="center"/>
    </xf>
    <xf numFmtId="0" fontId="23" fillId="0" borderId="48" xfId="0" applyFont="1" applyBorder="1" applyAlignment="1">
      <alignment vertical="center" wrapText="1"/>
    </xf>
    <xf numFmtId="0" fontId="23" fillId="0" borderId="149" xfId="0" applyFont="1" applyBorder="1" applyAlignment="1">
      <alignment vertical="center" shrinkToFit="1"/>
    </xf>
    <xf numFmtId="0" fontId="23" fillId="0" borderId="1" xfId="0" applyFont="1" applyBorder="1" applyAlignment="1">
      <alignment vertical="center" shrinkToFit="1"/>
    </xf>
    <xf numFmtId="0" fontId="36" fillId="0" borderId="1" xfId="0" applyFont="1" applyBorder="1">
      <alignment vertical="center"/>
    </xf>
    <xf numFmtId="0" fontId="36" fillId="0" borderId="1" xfId="0" applyFont="1" applyBorder="1" applyAlignment="1">
      <alignment vertical="center" wrapText="1"/>
    </xf>
    <xf numFmtId="0" fontId="36" fillId="0" borderId="149" xfId="0" applyFont="1" applyBorder="1">
      <alignment vertical="center"/>
    </xf>
    <xf numFmtId="0" fontId="36" fillId="0" borderId="8" xfId="0" applyFont="1" applyBorder="1" applyAlignment="1">
      <alignment horizontal="left" vertical="center"/>
    </xf>
    <xf numFmtId="0" fontId="36" fillId="0" borderId="149" xfId="0" applyFont="1" applyBorder="1" applyAlignment="1">
      <alignment horizontal="left" vertical="center"/>
    </xf>
    <xf numFmtId="0" fontId="36" fillId="0" borderId="149" xfId="0" applyFont="1" applyBorder="1" applyAlignment="1">
      <alignment vertical="center" wrapText="1"/>
    </xf>
    <xf numFmtId="0" fontId="36" fillId="0" borderId="48" xfId="0" applyFont="1" applyBorder="1" applyAlignment="1">
      <alignment horizontal="left" vertical="center"/>
    </xf>
    <xf numFmtId="0" fontId="36" fillId="0" borderId="48" xfId="0" applyFont="1" applyBorder="1">
      <alignment vertical="center"/>
    </xf>
    <xf numFmtId="0" fontId="36" fillId="0" borderId="48" xfId="0" applyFont="1" applyBorder="1" applyAlignment="1">
      <alignment vertical="center" wrapText="1"/>
    </xf>
    <xf numFmtId="0" fontId="36" fillId="0" borderId="1" xfId="0" applyFont="1" applyBorder="1" applyAlignment="1">
      <alignment horizontal="left" vertical="center"/>
    </xf>
    <xf numFmtId="0" fontId="36" fillId="0" borderId="3" xfId="0" applyFont="1" applyBorder="1" applyAlignment="1">
      <alignment horizontal="left" vertical="center"/>
    </xf>
    <xf numFmtId="0" fontId="36" fillId="5" borderId="142" xfId="0" applyFont="1" applyFill="1" applyBorder="1" applyAlignment="1">
      <alignment horizontal="left" vertical="center"/>
    </xf>
    <xf numFmtId="0" fontId="36" fillId="5" borderId="142" xfId="0" applyFont="1" applyFill="1" applyBorder="1" applyAlignment="1">
      <alignment vertical="center" wrapText="1"/>
    </xf>
    <xf numFmtId="0" fontId="36" fillId="5" borderId="1" xfId="0" applyFont="1" applyFill="1" applyBorder="1">
      <alignment vertical="center"/>
    </xf>
    <xf numFmtId="0" fontId="36" fillId="0" borderId="142" xfId="0" applyFont="1" applyBorder="1" applyAlignment="1">
      <alignment horizontal="left" vertical="center"/>
    </xf>
    <xf numFmtId="0" fontId="36" fillId="0" borderId="27" xfId="0" applyFont="1" applyBorder="1" applyAlignment="1">
      <alignment horizontal="center" vertical="center"/>
    </xf>
    <xf numFmtId="0" fontId="36" fillId="5" borderId="1" xfId="0" applyFont="1" applyFill="1" applyBorder="1" applyAlignment="1">
      <alignment vertical="center" shrinkToFit="1"/>
    </xf>
    <xf numFmtId="0" fontId="76" fillId="15" borderId="169" xfId="0" applyFont="1" applyFill="1" applyBorder="1">
      <alignment vertical="center"/>
    </xf>
    <xf numFmtId="0" fontId="63" fillId="0" borderId="1" xfId="5" applyFont="1" applyBorder="1" applyAlignment="1">
      <alignment horizontal="left" vertical="top" wrapText="1"/>
    </xf>
    <xf numFmtId="0" fontId="50" fillId="6" borderId="142" xfId="5" applyFont="1" applyFill="1" applyBorder="1" applyAlignment="1">
      <alignment horizontal="center" vertical="center"/>
    </xf>
    <xf numFmtId="0" fontId="50" fillId="0" borderId="142" xfId="5" applyFont="1" applyBorder="1" applyAlignment="1">
      <alignment vertical="top" wrapText="1"/>
    </xf>
    <xf numFmtId="0" fontId="5" fillId="16" borderId="1" xfId="11" applyFont="1" applyFill="1" applyBorder="1" applyAlignment="1">
      <alignment horizontal="left" vertical="center"/>
    </xf>
    <xf numFmtId="0" fontId="5" fillId="16" borderId="1" xfId="11" applyFont="1" applyFill="1" applyBorder="1" applyAlignment="1">
      <alignment horizontal="center" vertical="center" wrapText="1"/>
    </xf>
    <xf numFmtId="0" fontId="5" fillId="16" borderId="1" xfId="11" applyFont="1" applyFill="1" applyBorder="1" applyAlignment="1">
      <alignment horizontal="center" vertical="center"/>
    </xf>
    <xf numFmtId="0" fontId="5" fillId="16" borderId="1" xfId="11" applyFont="1" applyFill="1" applyBorder="1" applyAlignment="1">
      <alignment horizontal="left" vertical="center" wrapText="1"/>
    </xf>
    <xf numFmtId="0" fontId="5" fillId="16" borderId="1" xfId="11" applyFont="1" applyFill="1" applyBorder="1" applyAlignment="1">
      <alignment horizontal="right" vertical="center"/>
    </xf>
    <xf numFmtId="0" fontId="5" fillId="16" borderId="1" xfId="11" applyFont="1" applyFill="1" applyBorder="1" applyAlignment="1">
      <alignment horizontal="right" vertical="center" wrapText="1"/>
    </xf>
    <xf numFmtId="0" fontId="5" fillId="16" borderId="4" xfId="11" applyFont="1" applyFill="1" applyBorder="1" applyAlignment="1">
      <alignment horizontal="center" vertical="center" wrapText="1"/>
    </xf>
    <xf numFmtId="0" fontId="87" fillId="0" borderId="0" xfId="0" applyFont="1" applyAlignment="1">
      <alignment horizontal="center" vertical="center"/>
    </xf>
    <xf numFmtId="0" fontId="87" fillId="4" borderId="0" xfId="0" applyFont="1" applyFill="1" applyAlignment="1">
      <alignment horizontal="center" vertical="center"/>
    </xf>
    <xf numFmtId="0" fontId="53" fillId="0" borderId="0" xfId="0" applyFont="1">
      <alignment vertical="center"/>
    </xf>
    <xf numFmtId="0" fontId="89" fillId="0" borderId="0" xfId="17" applyFont="1" applyProtection="1">
      <alignment vertical="center"/>
      <protection locked="0"/>
    </xf>
    <xf numFmtId="0" fontId="83" fillId="4" borderId="0" xfId="0" applyFont="1" applyFill="1" applyAlignment="1">
      <alignment horizontal="center" vertical="center"/>
    </xf>
    <xf numFmtId="0" fontId="90" fillId="4" borderId="0" xfId="0" applyFont="1" applyFill="1">
      <alignment vertical="center"/>
    </xf>
    <xf numFmtId="0" fontId="53" fillId="4" borderId="0" xfId="0" applyFont="1" applyFill="1">
      <alignment vertical="center"/>
    </xf>
    <xf numFmtId="0" fontId="89" fillId="0" borderId="0" xfId="17" applyFont="1" applyAlignment="1" applyProtection="1">
      <alignment horizontal="center" vertical="center"/>
      <protection locked="0"/>
    </xf>
    <xf numFmtId="0" fontId="93" fillId="0" borderId="0" xfId="17" applyFont="1" applyAlignment="1" applyProtection="1">
      <alignment horizontal="center" vertical="center"/>
      <protection locked="0"/>
    </xf>
    <xf numFmtId="0" fontId="93" fillId="0" borderId="0" xfId="17" applyFont="1" applyAlignment="1" applyProtection="1">
      <protection locked="0"/>
    </xf>
    <xf numFmtId="0" fontId="82" fillId="4" borderId="5" xfId="0" applyFont="1" applyFill="1" applyBorder="1" applyAlignment="1">
      <alignment wrapText="1"/>
    </xf>
    <xf numFmtId="0" fontId="10" fillId="0" borderId="13" xfId="0" applyFont="1" applyBorder="1" applyAlignment="1">
      <alignment horizontal="left" vertical="center" wrapText="1"/>
    </xf>
    <xf numFmtId="0" fontId="82" fillId="4" borderId="5" xfId="0" applyFont="1" applyFill="1" applyBorder="1" applyAlignment="1">
      <alignment vertical="center" wrapText="1"/>
    </xf>
    <xf numFmtId="0" fontId="95" fillId="4" borderId="0" xfId="17" applyFont="1" applyFill="1" applyProtection="1">
      <alignment vertical="center"/>
      <protection locked="0"/>
    </xf>
    <xf numFmtId="0" fontId="50" fillId="4" borderId="0" xfId="17" applyFont="1" applyFill="1" applyProtection="1">
      <alignment vertical="center"/>
      <protection locked="0"/>
    </xf>
    <xf numFmtId="207" fontId="50" fillId="4" borderId="0" xfId="17" applyNumberFormat="1" applyFont="1" applyFill="1" applyProtection="1">
      <alignment vertical="center"/>
      <protection locked="0"/>
    </xf>
    <xf numFmtId="0" fontId="55" fillId="4" borderId="0" xfId="17" applyFont="1" applyFill="1" applyProtection="1">
      <alignment vertical="center"/>
      <protection locked="0"/>
    </xf>
    <xf numFmtId="0" fontId="53" fillId="0" borderId="0" xfId="17" applyFont="1" applyProtection="1">
      <alignment vertical="center"/>
      <protection locked="0"/>
    </xf>
    <xf numFmtId="0" fontId="53" fillId="4" borderId="0" xfId="17" applyFont="1" applyFill="1" applyProtection="1">
      <alignment vertical="center"/>
      <protection locked="0"/>
    </xf>
    <xf numFmtId="0" fontId="59" fillId="4" borderId="0" xfId="17" applyFont="1" applyFill="1" applyProtection="1">
      <alignment vertical="center"/>
      <protection locked="0"/>
    </xf>
    <xf numFmtId="0" fontId="96" fillId="4" borderId="0" xfId="0" applyFont="1" applyFill="1" applyAlignment="1">
      <alignment horizontal="left" vertical="center" wrapText="1"/>
    </xf>
    <xf numFmtId="0" fontId="97" fillId="4" borderId="0" xfId="0" applyFont="1" applyFill="1" applyAlignment="1">
      <alignment vertical="center" wrapText="1"/>
    </xf>
    <xf numFmtId="0" fontId="98" fillId="0" borderId="0" xfId="17" applyFont="1" applyProtection="1">
      <alignment vertical="center"/>
      <protection locked="0"/>
    </xf>
    <xf numFmtId="0" fontId="98" fillId="4" borderId="0" xfId="17" applyFont="1" applyFill="1" applyProtection="1">
      <alignment vertical="center"/>
      <protection locked="0"/>
    </xf>
    <xf numFmtId="0" fontId="99" fillId="4" borderId="0" xfId="0" applyFont="1" applyFill="1" applyAlignment="1">
      <alignment horizontal="left" vertical="center" wrapText="1"/>
    </xf>
    <xf numFmtId="0" fontId="55" fillId="4" borderId="0" xfId="17" applyFont="1" applyFill="1" applyAlignment="1" applyProtection="1">
      <alignment horizontal="center" vertical="center"/>
      <protection locked="0"/>
    </xf>
    <xf numFmtId="0" fontId="100" fillId="0" borderId="0" xfId="0" applyFont="1">
      <alignment vertical="center"/>
    </xf>
    <xf numFmtId="0" fontId="100" fillId="4" borderId="0" xfId="0" applyFont="1" applyFill="1">
      <alignment vertical="center"/>
    </xf>
    <xf numFmtId="0" fontId="97" fillId="4" borderId="0" xfId="0" applyFont="1" applyFill="1" applyAlignment="1">
      <alignment horizontal="left" vertical="center"/>
    </xf>
    <xf numFmtId="0" fontId="77" fillId="4" borderId="0" xfId="0" applyFont="1" applyFill="1">
      <alignment vertical="center"/>
    </xf>
    <xf numFmtId="0" fontId="5" fillId="0" borderId="145" xfId="0" applyFont="1" applyBorder="1" applyAlignment="1">
      <alignment horizontal="left" vertical="center" wrapText="1"/>
    </xf>
    <xf numFmtId="0" fontId="6" fillId="0" borderId="1" xfId="5" applyFont="1" applyBorder="1" applyAlignment="1">
      <alignment vertical="top" wrapText="1"/>
    </xf>
    <xf numFmtId="0" fontId="6" fillId="6" borderId="1" xfId="5" applyFont="1" applyFill="1" applyBorder="1" applyAlignment="1">
      <alignment horizontal="center" vertical="center"/>
    </xf>
    <xf numFmtId="0" fontId="6" fillId="0" borderId="142" xfId="5" applyFont="1" applyBorder="1" applyAlignment="1">
      <alignment vertical="top" wrapText="1"/>
    </xf>
    <xf numFmtId="0" fontId="6" fillId="6" borderId="142" xfId="5" applyFont="1" applyFill="1" applyBorder="1" applyAlignment="1">
      <alignment horizontal="center" vertical="center"/>
    </xf>
    <xf numFmtId="0" fontId="6" fillId="0" borderId="142" xfId="5" applyFont="1" applyBorder="1" applyAlignment="1">
      <alignment vertical="center" wrapText="1"/>
    </xf>
    <xf numFmtId="0" fontId="107" fillId="0" borderId="142" xfId="5" applyFont="1" applyBorder="1" applyAlignment="1">
      <alignment vertical="top"/>
    </xf>
    <xf numFmtId="0" fontId="90" fillId="0" borderId="142" xfId="5" applyFont="1" applyBorder="1">
      <alignment vertical="center"/>
    </xf>
    <xf numFmtId="0" fontId="90" fillId="0" borderId="8" xfId="5" applyFont="1" applyBorder="1" applyAlignment="1">
      <alignment vertical="center" wrapText="1"/>
    </xf>
    <xf numFmtId="0" fontId="107" fillId="0" borderId="142" xfId="5" applyFont="1" applyBorder="1" applyAlignment="1">
      <alignment vertical="center" wrapText="1"/>
    </xf>
    <xf numFmtId="0" fontId="76" fillId="0" borderId="50" xfId="5" applyFont="1" applyBorder="1">
      <alignment vertical="center"/>
    </xf>
    <xf numFmtId="185" fontId="16" fillId="3" borderId="0" xfId="0" applyNumberFormat="1" applyFont="1" applyFill="1" applyAlignment="1">
      <alignment horizontal="right" vertical="center"/>
    </xf>
    <xf numFmtId="0" fontId="6" fillId="0" borderId="148" xfId="0" applyFont="1" applyBorder="1">
      <alignment vertical="center"/>
    </xf>
    <xf numFmtId="0" fontId="50" fillId="0" borderId="149" xfId="5" applyFont="1" applyBorder="1" applyAlignment="1">
      <alignment vertical="top" wrapText="1"/>
    </xf>
    <xf numFmtId="0" fontId="50" fillId="0" borderId="142" xfId="5" applyFont="1" applyBorder="1" applyAlignment="1">
      <alignment vertical="center" wrapText="1"/>
    </xf>
    <xf numFmtId="0" fontId="50" fillId="0" borderId="149" xfId="5" applyFont="1" applyBorder="1" applyAlignment="1">
      <alignment vertical="center" wrapText="1"/>
    </xf>
    <xf numFmtId="0" fontId="44" fillId="0" borderId="0" xfId="5" applyAlignment="1">
      <alignment vertical="center" shrinkToFit="1"/>
    </xf>
    <xf numFmtId="0" fontId="63" fillId="6" borderId="1" xfId="5" applyFont="1" applyFill="1" applyBorder="1" applyAlignment="1">
      <alignment horizontal="center" vertical="center" shrinkToFit="1"/>
    </xf>
    <xf numFmtId="0" fontId="63" fillId="0" borderId="0" xfId="5" applyFont="1" applyAlignment="1">
      <alignment horizontal="center" vertical="center" shrinkToFit="1"/>
    </xf>
    <xf numFmtId="0" fontId="63" fillId="6" borderId="16" xfId="5" applyFont="1" applyFill="1" applyBorder="1" applyAlignment="1">
      <alignment horizontal="center" vertical="center" shrinkToFit="1"/>
    </xf>
    <xf numFmtId="0" fontId="107" fillId="6" borderId="143" xfId="5" applyFont="1" applyFill="1" applyBorder="1" applyAlignment="1">
      <alignment horizontal="center" vertical="center" shrinkToFit="1"/>
    </xf>
    <xf numFmtId="0" fontId="49" fillId="0" borderId="0" xfId="5" applyFont="1" applyAlignment="1">
      <alignment horizontal="center" vertical="center" shrinkToFit="1"/>
    </xf>
    <xf numFmtId="0" fontId="47" fillId="0" borderId="0" xfId="5" applyFont="1" applyAlignment="1">
      <alignment horizontal="center" vertical="center" shrinkToFit="1"/>
    </xf>
    <xf numFmtId="0" fontId="48" fillId="6" borderId="1" xfId="5" applyFont="1" applyFill="1" applyBorder="1" applyAlignment="1">
      <alignment horizontal="center" vertical="center" wrapText="1" shrinkToFit="1"/>
    </xf>
    <xf numFmtId="0" fontId="50" fillId="0" borderId="149" xfId="5" applyFont="1" applyBorder="1" applyAlignment="1">
      <alignment horizontal="left" vertical="center" wrapText="1"/>
    </xf>
    <xf numFmtId="0" fontId="56" fillId="6" borderId="1" xfId="5" applyFont="1" applyFill="1" applyBorder="1" applyAlignment="1">
      <alignment horizontal="center" vertical="center"/>
    </xf>
    <xf numFmtId="0" fontId="50" fillId="0" borderId="142" xfId="5" applyFont="1" applyBorder="1" applyAlignment="1">
      <alignment horizontal="left" vertical="center" wrapText="1"/>
    </xf>
    <xf numFmtId="0" fontId="6" fillId="0" borderId="1" xfId="5" applyFont="1" applyBorder="1" applyAlignment="1">
      <alignment vertical="center" wrapText="1"/>
    </xf>
    <xf numFmtId="0" fontId="102" fillId="6" borderId="1" xfId="5" applyFont="1" applyFill="1" applyBorder="1" applyAlignment="1">
      <alignment horizontal="center" vertical="center" shrinkToFit="1"/>
    </xf>
    <xf numFmtId="0" fontId="64" fillId="0" borderId="3" xfId="5" applyFont="1" applyBorder="1" applyAlignment="1">
      <alignment vertical="center" wrapText="1"/>
    </xf>
    <xf numFmtId="0" fontId="107" fillId="0" borderId="1" xfId="5" applyFont="1" applyBorder="1" applyAlignment="1">
      <alignment vertical="center" wrapText="1"/>
    </xf>
    <xf numFmtId="0" fontId="76" fillId="0" borderId="50" xfId="5" applyFont="1" applyBorder="1" applyAlignment="1">
      <alignment vertical="center" shrinkToFit="1"/>
    </xf>
    <xf numFmtId="184" fontId="24" fillId="0" borderId="0" xfId="0" applyNumberFormat="1" applyFont="1" applyAlignment="1">
      <alignment horizontal="center" vertical="center"/>
    </xf>
    <xf numFmtId="0" fontId="16" fillId="0" borderId="0" xfId="5" applyFont="1">
      <alignment vertical="center"/>
    </xf>
    <xf numFmtId="0" fontId="6" fillId="0" borderId="0" xfId="8" applyFont="1" applyAlignment="1" applyProtection="1">
      <protection locked="0"/>
    </xf>
    <xf numFmtId="0" fontId="6" fillId="0" borderId="0" xfId="8" applyFont="1" applyAlignment="1" applyProtection="1">
      <alignment horizontal="right"/>
      <protection locked="0"/>
    </xf>
    <xf numFmtId="0" fontId="108" fillId="0" borderId="0" xfId="8" applyFont="1" applyAlignment="1" applyProtection="1">
      <alignment horizontal="center" vertical="center"/>
      <protection locked="0"/>
    </xf>
    <xf numFmtId="0" fontId="6" fillId="0" borderId="0" xfId="8" applyFont="1" applyProtection="1">
      <alignment vertical="center"/>
      <protection locked="0"/>
    </xf>
    <xf numFmtId="0" fontId="108" fillId="0" borderId="142" xfId="8" applyFont="1" applyBorder="1" applyProtection="1">
      <alignment vertical="center"/>
      <protection locked="0"/>
    </xf>
    <xf numFmtId="0" fontId="5" fillId="0" borderId="0" xfId="8" applyFont="1" applyAlignment="1" applyProtection="1">
      <protection locked="0"/>
    </xf>
    <xf numFmtId="0" fontId="108" fillId="0" borderId="0" xfId="5" applyFont="1" applyAlignment="1">
      <alignment horizontal="center" vertical="center" wrapText="1"/>
    </xf>
    <xf numFmtId="0" fontId="27" fillId="0" borderId="0" xfId="8" applyFont="1" applyProtection="1">
      <alignment vertical="center"/>
      <protection locked="0"/>
    </xf>
    <xf numFmtId="0" fontId="50" fillId="0" borderId="0" xfId="8" applyFont="1" applyProtection="1">
      <alignment vertical="center"/>
      <protection locked="0"/>
    </xf>
    <xf numFmtId="0" fontId="27" fillId="0" borderId="0" xfId="8" applyFont="1" applyAlignment="1" applyProtection="1">
      <protection locked="0"/>
    </xf>
    <xf numFmtId="0" fontId="25" fillId="0" borderId="0" xfId="8" applyFont="1" applyProtection="1">
      <alignment vertical="center"/>
      <protection locked="0"/>
    </xf>
    <xf numFmtId="0" fontId="50" fillId="0" borderId="0" xfId="8" applyFont="1" applyAlignment="1" applyProtection="1">
      <protection locked="0"/>
    </xf>
    <xf numFmtId="0" fontId="112" fillId="0" borderId="0" xfId="8" applyFont="1" applyAlignment="1" applyProtection="1">
      <protection locked="0"/>
    </xf>
    <xf numFmtId="0" fontId="6" fillId="0" borderId="0" xfId="8" applyFont="1" applyAlignment="1" applyProtection="1">
      <alignment horizontal="center"/>
      <protection locked="0"/>
    </xf>
    <xf numFmtId="0" fontId="114" fillId="0" borderId="0" xfId="8" applyFont="1" applyAlignment="1" applyProtection="1">
      <protection locked="0"/>
    </xf>
    <xf numFmtId="0" fontId="56" fillId="0" borderId="0" xfId="8" applyFont="1" applyAlignment="1" applyProtection="1">
      <alignment horizontal="right"/>
      <protection locked="0"/>
    </xf>
    <xf numFmtId="0" fontId="56" fillId="0" borderId="0" xfId="8" applyFont="1" applyAlignment="1" applyProtection="1">
      <protection locked="0"/>
    </xf>
    <xf numFmtId="0" fontId="46" fillId="0" borderId="0" xfId="0" applyFont="1" applyAlignment="1">
      <alignment horizontal="left" vertical="center"/>
    </xf>
    <xf numFmtId="0" fontId="16" fillId="0" borderId="0" xfId="0" applyFont="1" applyAlignment="1">
      <alignment horizontal="left" vertical="center" wrapText="1"/>
    </xf>
    <xf numFmtId="0" fontId="46" fillId="0" borderId="0" xfId="0" applyFont="1" applyAlignment="1">
      <alignment horizontal="right" vertical="center" wrapText="1"/>
    </xf>
    <xf numFmtId="0" fontId="116" fillId="0" borderId="0" xfId="0" applyFont="1" applyAlignment="1">
      <alignment horizontal="right" vertical="top" wrapText="1"/>
    </xf>
    <xf numFmtId="0" fontId="46" fillId="0" borderId="0" xfId="12" applyFont="1" applyAlignment="1">
      <alignment horizontal="right" vertical="center"/>
    </xf>
    <xf numFmtId="0" fontId="6" fillId="0" borderId="0" xfId="11" applyFont="1" applyAlignment="1">
      <alignment vertical="top"/>
    </xf>
    <xf numFmtId="0" fontId="8" fillId="0" borderId="0" xfId="11" applyFont="1" applyAlignment="1">
      <alignment horizontal="right" vertical="center"/>
    </xf>
    <xf numFmtId="0" fontId="16" fillId="0" borderId="0" xfId="5" applyFont="1" applyAlignment="1">
      <alignment horizontal="right" vertical="center"/>
    </xf>
    <xf numFmtId="0" fontId="108" fillId="0" borderId="142" xfId="8" applyFont="1" applyBorder="1" applyAlignment="1" applyProtection="1">
      <alignment horizontal="center" vertical="center"/>
      <protection locked="0"/>
    </xf>
    <xf numFmtId="0" fontId="29" fillId="0" borderId="0" xfId="8" applyFont="1" applyAlignment="1" applyProtection="1">
      <alignment horizontal="left" vertical="center" wrapText="1" shrinkToFit="1"/>
      <protection locked="0"/>
    </xf>
    <xf numFmtId="0" fontId="1" fillId="0" borderId="0" xfId="20">
      <alignment vertical="center"/>
    </xf>
    <xf numFmtId="0" fontId="69" fillId="0" borderId="149" xfId="20" applyFont="1" applyBorder="1" applyAlignment="1">
      <alignment vertical="center" wrapText="1"/>
    </xf>
    <xf numFmtId="0" fontId="69" fillId="0" borderId="52" xfId="20" applyFont="1" applyBorder="1" applyAlignment="1">
      <alignment vertical="center" wrapText="1"/>
    </xf>
    <xf numFmtId="0" fontId="69" fillId="0" borderId="142" xfId="20" applyFont="1" applyBorder="1" applyAlignment="1">
      <alignment vertical="center" wrapText="1"/>
    </xf>
    <xf numFmtId="0" fontId="8" fillId="0" borderId="0" xfId="0" applyFont="1" applyAlignment="1" applyProtection="1">
      <alignment horizontal="left" vertical="center"/>
      <protection locked="0"/>
    </xf>
    <xf numFmtId="0" fontId="6"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Protection="1">
      <alignment vertical="center"/>
      <protection locked="0"/>
    </xf>
    <xf numFmtId="0" fontId="5"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78" xfId="0" applyFont="1" applyBorder="1" applyAlignment="1" applyProtection="1">
      <alignment horizontal="center" vertical="center"/>
      <protection locked="0"/>
    </xf>
    <xf numFmtId="0" fontId="8" fillId="8" borderId="79" xfId="0" applyFont="1" applyFill="1" applyBorder="1" applyAlignment="1" applyProtection="1">
      <alignment horizontal="center" vertical="center"/>
      <protection locked="0"/>
    </xf>
    <xf numFmtId="0" fontId="5" fillId="8" borderId="91" xfId="0" applyFont="1" applyFill="1" applyBorder="1" applyAlignment="1" applyProtection="1">
      <alignment horizontal="center" vertical="center"/>
      <protection locked="0"/>
    </xf>
    <xf numFmtId="0" fontId="8" fillId="0" borderId="79" xfId="0"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8" fillId="0" borderId="1" xfId="0" applyFont="1" applyBorder="1" applyProtection="1">
      <alignment vertical="center"/>
      <protection locked="0"/>
    </xf>
    <xf numFmtId="0" fontId="29" fillId="0" borderId="0" xfId="0" applyFont="1" applyProtection="1">
      <alignment vertical="center"/>
      <protection locked="0"/>
    </xf>
    <xf numFmtId="0" fontId="73" fillId="0" borderId="0" xfId="0" applyFont="1" applyProtection="1">
      <alignment vertical="center"/>
      <protection locked="0"/>
    </xf>
    <xf numFmtId="0" fontId="73" fillId="0" borderId="80" xfId="0" applyFont="1" applyBorder="1" applyProtection="1">
      <alignment vertical="center"/>
      <protection locked="0"/>
    </xf>
    <xf numFmtId="0" fontId="25" fillId="0" borderId="0" xfId="0" applyFont="1" applyProtection="1">
      <alignment vertical="center"/>
      <protection locked="0"/>
    </xf>
    <xf numFmtId="0" fontId="5"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177" fontId="8" fillId="0" borderId="0" xfId="0" applyNumberFormat="1" applyFont="1" applyProtection="1">
      <alignment vertical="center"/>
      <protection locked="0"/>
    </xf>
    <xf numFmtId="177" fontId="8" fillId="0" borderId="0" xfId="0" applyNumberFormat="1" applyFont="1" applyAlignment="1" applyProtection="1">
      <alignment horizontal="center" vertical="center"/>
      <protection locked="0"/>
    </xf>
    <xf numFmtId="0" fontId="8" fillId="0" borderId="0" xfId="0" applyFont="1" applyAlignment="1" applyProtection="1">
      <alignment vertical="center" textRotation="255"/>
      <protection locked="0"/>
    </xf>
    <xf numFmtId="0" fontId="36" fillId="3" borderId="10" xfId="0" applyFont="1" applyFill="1" applyBorder="1" applyAlignment="1" applyProtection="1">
      <alignment vertical="center" shrinkToFit="1"/>
      <protection locked="0"/>
    </xf>
    <xf numFmtId="224" fontId="36" fillId="3" borderId="148" xfId="0" applyNumberFormat="1" applyFont="1" applyFill="1" applyBorder="1" applyAlignment="1" applyProtection="1">
      <alignment vertical="center" shrinkToFit="1"/>
      <protection locked="0"/>
    </xf>
    <xf numFmtId="210" fontId="23" fillId="0" borderId="12" xfId="0" applyNumberFormat="1" applyFont="1" applyBorder="1" applyAlignment="1" applyProtection="1">
      <alignment horizontal="center" vertical="center"/>
      <protection locked="0"/>
    </xf>
    <xf numFmtId="0" fontId="36" fillId="3" borderId="5" xfId="0" applyFont="1" applyFill="1" applyBorder="1" applyAlignment="1" applyProtection="1">
      <alignment vertical="center" shrinkToFit="1"/>
      <protection locked="0"/>
    </xf>
    <xf numFmtId="224" fontId="36" fillId="3" borderId="14" xfId="0" applyNumberFormat="1" applyFont="1" applyFill="1" applyBorder="1" applyAlignment="1" applyProtection="1">
      <alignment vertical="center" shrinkToFit="1"/>
      <protection locked="0"/>
    </xf>
    <xf numFmtId="0" fontId="36" fillId="0" borderId="10" xfId="0" applyFont="1" applyBorder="1" applyAlignment="1" applyProtection="1">
      <alignment vertical="center" shrinkToFit="1"/>
      <protection locked="0"/>
    </xf>
    <xf numFmtId="224" fontId="36" fillId="0" borderId="148" xfId="0" applyNumberFormat="1" applyFont="1" applyBorder="1" applyAlignment="1" applyProtection="1">
      <alignment vertical="center" shrinkToFit="1"/>
      <protection locked="0"/>
    </xf>
    <xf numFmtId="0" fontId="36" fillId="0" borderId="5" xfId="0" applyFont="1" applyBorder="1" applyAlignment="1" applyProtection="1">
      <alignment vertical="center" shrinkToFit="1"/>
      <protection locked="0"/>
    </xf>
    <xf numFmtId="224" fontId="36" fillId="0" borderId="14" xfId="0" applyNumberFormat="1" applyFont="1" applyBorder="1" applyAlignment="1" applyProtection="1">
      <alignment vertical="center" shrinkToFit="1"/>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wrapText="1" shrinkToFit="1"/>
      <protection locked="0"/>
    </xf>
    <xf numFmtId="179" fontId="6" fillId="0" borderId="0" xfId="0" applyNumberFormat="1" applyFont="1" applyAlignment="1" applyProtection="1">
      <alignment horizontal="left" vertical="center"/>
      <protection locked="0"/>
    </xf>
    <xf numFmtId="0" fontId="6" fillId="0" borderId="0" xfId="0" applyFont="1" applyAlignment="1" applyProtection="1">
      <alignment vertical="center" textRotation="255"/>
      <protection locked="0"/>
    </xf>
    <xf numFmtId="0" fontId="5" fillId="2" borderId="16" xfId="0" applyFont="1" applyFill="1" applyBorder="1" applyProtection="1">
      <alignment vertical="center"/>
      <protection locked="0"/>
    </xf>
    <xf numFmtId="0" fontId="5" fillId="2" borderId="15" xfId="0" applyFont="1" applyFill="1" applyBorder="1" applyProtection="1">
      <alignment vertical="center"/>
      <protection locked="0"/>
    </xf>
    <xf numFmtId="0" fontId="5" fillId="2" borderId="6" xfId="0" applyFont="1" applyFill="1" applyBorder="1" applyProtection="1">
      <alignment vertical="center"/>
      <protection locked="0"/>
    </xf>
    <xf numFmtId="0" fontId="5" fillId="2" borderId="12" xfId="0" applyFont="1" applyFill="1" applyBorder="1" applyAlignment="1" applyProtection="1">
      <alignment vertical="center" wrapText="1"/>
      <protection locked="0"/>
    </xf>
    <xf numFmtId="214" fontId="72" fillId="0" borderId="10" xfId="2" applyNumberFormat="1" applyFont="1" applyFill="1" applyBorder="1" applyAlignment="1" applyProtection="1">
      <alignment horizontal="right" vertical="center" shrinkToFit="1"/>
      <protection locked="0"/>
    </xf>
    <xf numFmtId="211" fontId="72" fillId="3" borderId="46" xfId="2" applyNumberFormat="1" applyFont="1" applyFill="1" applyBorder="1" applyAlignment="1" applyProtection="1">
      <alignment horizontal="right" vertical="center" shrinkToFit="1"/>
      <protection locked="0"/>
    </xf>
    <xf numFmtId="180" fontId="72" fillId="3" borderId="30" xfId="2" applyNumberFormat="1" applyFont="1" applyFill="1" applyBorder="1" applyAlignment="1" applyProtection="1">
      <alignment vertical="center" shrinkToFit="1"/>
      <protection locked="0"/>
    </xf>
    <xf numFmtId="215" fontId="72" fillId="0" borderId="47" xfId="0" applyNumberFormat="1" applyFont="1" applyBorder="1" applyAlignment="1" applyProtection="1">
      <alignment horizontal="right" vertical="center" shrinkToFit="1"/>
      <protection locked="0"/>
    </xf>
    <xf numFmtId="0" fontId="5" fillId="2" borderId="8" xfId="0" applyFont="1" applyFill="1" applyBorder="1" applyAlignment="1" applyProtection="1">
      <alignment horizontal="center" vertical="center" wrapText="1"/>
      <protection locked="0"/>
    </xf>
    <xf numFmtId="176" fontId="5" fillId="0" borderId="2" xfId="2" applyNumberFormat="1" applyFont="1" applyFill="1" applyBorder="1" applyAlignment="1" applyProtection="1">
      <alignment vertical="center"/>
      <protection locked="0"/>
    </xf>
    <xf numFmtId="0" fontId="5" fillId="2" borderId="5" xfId="0" applyFont="1" applyFill="1" applyBorder="1" applyAlignment="1" applyProtection="1">
      <alignment horizontal="center" vertical="center" wrapText="1"/>
      <protection locked="0"/>
    </xf>
    <xf numFmtId="176" fontId="5" fillId="0" borderId="3" xfId="2" applyNumberFormat="1" applyFont="1" applyFill="1" applyBorder="1" applyAlignment="1" applyProtection="1">
      <alignment vertical="center"/>
      <protection locked="0"/>
    </xf>
    <xf numFmtId="181" fontId="72" fillId="0" borderId="44" xfId="0" applyNumberFormat="1" applyFont="1" applyBorder="1" applyAlignment="1" applyProtection="1">
      <alignment horizontal="right" vertical="center" shrinkToFit="1"/>
      <protection locked="0"/>
    </xf>
    <xf numFmtId="0" fontId="6" fillId="0" borderId="0" xfId="0" applyFont="1" applyAlignment="1" applyProtection="1">
      <alignment vertical="top" wrapText="1"/>
      <protection locked="0"/>
    </xf>
    <xf numFmtId="0" fontId="5" fillId="0" borderId="0" xfId="0" applyFont="1" applyAlignment="1" applyProtection="1">
      <alignment vertical="center" textRotation="255"/>
      <protection locked="0"/>
    </xf>
    <xf numFmtId="0" fontId="5" fillId="2" borderId="1" xfId="0" applyFont="1" applyFill="1" applyBorder="1" applyAlignment="1" applyProtection="1">
      <alignment horizontal="center" vertical="center"/>
      <protection locked="0"/>
    </xf>
    <xf numFmtId="0" fontId="8" fillId="0" borderId="0" xfId="0" applyFont="1" applyAlignment="1" applyProtection="1">
      <alignment horizontal="left" vertical="top" indent="1"/>
      <protection locked="0"/>
    </xf>
    <xf numFmtId="0" fontId="25" fillId="0" borderId="0" xfId="0" applyFont="1" applyAlignment="1" applyProtection="1">
      <alignment horizontal="left" vertical="top" indent="1"/>
      <protection locked="0"/>
    </xf>
    <xf numFmtId="0" fontId="6" fillId="0" borderId="0" xfId="0" applyFont="1" applyAlignment="1" applyProtection="1">
      <alignment vertical="top"/>
      <protection locked="0"/>
    </xf>
    <xf numFmtId="0" fontId="25" fillId="0" borderId="0" xfId="0" applyFont="1" applyAlignment="1" applyProtection="1">
      <alignment vertical="top"/>
      <protection locked="0"/>
    </xf>
    <xf numFmtId="0" fontId="23" fillId="4" borderId="0" xfId="0" applyFont="1" applyFill="1" applyAlignment="1" applyProtection="1">
      <alignment horizontal="center" vertical="center" wrapText="1"/>
      <protection locked="0"/>
    </xf>
    <xf numFmtId="214" fontId="5" fillId="4" borderId="0" xfId="0" applyNumberFormat="1" applyFont="1" applyFill="1" applyAlignment="1" applyProtection="1">
      <alignment horizontal="right" vertical="center" wrapText="1"/>
      <protection locked="0"/>
    </xf>
    <xf numFmtId="200" fontId="72" fillId="4" borderId="0" xfId="2" applyNumberFormat="1" applyFont="1" applyFill="1" applyBorder="1" applyAlignment="1" applyProtection="1">
      <alignment horizontal="right" vertical="center" shrinkToFit="1"/>
      <protection locked="0"/>
    </xf>
    <xf numFmtId="0" fontId="29" fillId="0" borderId="0" xfId="0" applyFont="1" applyAlignment="1" applyProtection="1">
      <alignment horizontal="left" vertical="center" wrapText="1"/>
      <protection locked="0"/>
    </xf>
    <xf numFmtId="0" fontId="29" fillId="0" borderId="0" xfId="0" applyFont="1" applyAlignment="1" applyProtection="1">
      <protection locked="0"/>
    </xf>
    <xf numFmtId="0" fontId="6" fillId="0" borderId="0" xfId="0" applyFont="1" applyAlignment="1" applyProtection="1">
      <alignment horizontal="center" vertical="center"/>
      <protection locked="0"/>
    </xf>
    <xf numFmtId="0" fontId="61" fillId="0" borderId="1" xfId="0" applyFont="1" applyBorder="1" applyAlignment="1">
      <alignment horizontal="center" vertical="center"/>
    </xf>
    <xf numFmtId="0" fontId="10" fillId="0" borderId="1" xfId="0" applyFont="1" applyBorder="1" applyAlignment="1">
      <alignment horizontal="center" vertical="center"/>
    </xf>
    <xf numFmtId="181" fontId="72" fillId="8" borderId="3" xfId="2" applyNumberFormat="1" applyFont="1" applyFill="1" applyBorder="1" applyAlignment="1" applyProtection="1">
      <alignment horizontal="right" vertical="center" shrinkToFit="1"/>
    </xf>
    <xf numFmtId="181" fontId="72" fillId="20" borderId="45" xfId="2" applyNumberFormat="1" applyFont="1" applyFill="1" applyBorder="1" applyAlignment="1" applyProtection="1">
      <alignment horizontal="right" vertical="center" shrinkToFit="1"/>
    </xf>
    <xf numFmtId="181" fontId="72" fillId="20" borderId="45" xfId="2" applyNumberFormat="1" applyFont="1" applyFill="1" applyBorder="1" applyAlignment="1" applyProtection="1">
      <alignment horizontal="right" vertical="center" shrinkToFit="1"/>
      <protection locked="0"/>
    </xf>
    <xf numFmtId="181" fontId="72" fillId="20" borderId="149" xfId="2" applyNumberFormat="1" applyFont="1" applyFill="1" applyBorder="1" applyAlignment="1" applyProtection="1">
      <alignment horizontal="right" vertical="center" shrinkToFit="1"/>
      <protection locked="0"/>
    </xf>
    <xf numFmtId="181" fontId="72" fillId="19" borderId="3" xfId="2" applyNumberFormat="1" applyFont="1" applyFill="1" applyBorder="1" applyAlignment="1" applyProtection="1">
      <alignment horizontal="right" vertical="center" shrinkToFit="1"/>
      <protection locked="0"/>
    </xf>
    <xf numFmtId="0" fontId="38" fillId="0" borderId="0" xfId="0" applyFont="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0" borderId="0" xfId="0" applyFont="1" applyProtection="1">
      <alignment vertical="center"/>
      <protection locked="0"/>
    </xf>
    <xf numFmtId="0" fontId="8" fillId="0" borderId="0" xfId="0" applyFont="1" applyAlignment="1" applyProtection="1">
      <alignment horizontal="right" vertical="center"/>
      <protection locked="0"/>
    </xf>
    <xf numFmtId="0" fontId="75" fillId="0" borderId="0" xfId="14" applyFont="1" applyAlignment="1" applyProtection="1">
      <alignment vertical="center"/>
      <protection locked="0"/>
    </xf>
    <xf numFmtId="0" fontId="75" fillId="0" borderId="0" xfId="14" applyFont="1" applyProtection="1">
      <protection locked="0"/>
    </xf>
    <xf numFmtId="0" fontId="8" fillId="0" borderId="0" xfId="0" applyFont="1" applyAlignment="1" applyProtection="1">
      <alignment horizontal="left" indent="1"/>
      <protection locked="0"/>
    </xf>
    <xf numFmtId="0" fontId="14" fillId="0" borderId="0" xfId="0" applyFont="1" applyProtection="1">
      <alignment vertical="center"/>
      <protection locked="0"/>
    </xf>
    <xf numFmtId="0" fontId="14" fillId="0" borderId="0" xfId="0" applyFont="1" applyAlignment="1" applyProtection="1">
      <alignment horizontal="right" vertical="center"/>
      <protection locked="0"/>
    </xf>
    <xf numFmtId="0" fontId="6" fillId="3" borderId="1" xfId="0" applyFont="1" applyFill="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left" vertical="center" indent="1"/>
      <protection locked="0"/>
    </xf>
    <xf numFmtId="0" fontId="6" fillId="0" borderId="13" xfId="0" applyFont="1" applyBorder="1" applyProtection="1">
      <alignment vertical="center"/>
      <protection locked="0"/>
    </xf>
    <xf numFmtId="0" fontId="5" fillId="2" borderId="1" xfId="0" applyFont="1" applyFill="1" applyBorder="1" applyAlignment="1" applyProtection="1">
      <alignment horizontal="center" vertical="center" wrapText="1"/>
      <protection locked="0"/>
    </xf>
    <xf numFmtId="0" fontId="29" fillId="0" borderId="0" xfId="0" applyFont="1" applyAlignment="1" applyProtection="1">
      <alignment vertical="top" wrapText="1"/>
      <protection locked="0"/>
    </xf>
    <xf numFmtId="0" fontId="5" fillId="0" borderId="9" xfId="0" applyFont="1" applyBorder="1" applyProtection="1">
      <alignment vertical="center"/>
      <protection locked="0"/>
    </xf>
    <xf numFmtId="180" fontId="11" fillId="0" borderId="0" xfId="2" applyNumberFormat="1" applyFont="1" applyFill="1" applyBorder="1" applyAlignment="1" applyProtection="1">
      <alignment horizontal="right" vertical="center" wrapText="1"/>
      <protection locked="0"/>
    </xf>
    <xf numFmtId="181" fontId="11" fillId="0" borderId="0" xfId="0" applyNumberFormat="1" applyFont="1" applyAlignment="1" applyProtection="1">
      <alignment vertical="center" wrapText="1" shrinkToFit="1"/>
      <protection locked="0"/>
    </xf>
    <xf numFmtId="178" fontId="11" fillId="0" borderId="0" xfId="0" applyNumberFormat="1" applyFont="1" applyAlignment="1" applyProtection="1">
      <alignment vertical="center" wrapText="1" shrinkToFit="1"/>
      <protection locked="0"/>
    </xf>
    <xf numFmtId="0" fontId="5" fillId="0" borderId="0" xfId="0" applyFont="1" applyAlignment="1" applyProtection="1">
      <alignment vertical="top" wrapText="1"/>
      <protection locked="0"/>
    </xf>
    <xf numFmtId="182" fontId="11" fillId="0" borderId="0" xfId="2" applyNumberFormat="1" applyFont="1" applyFill="1" applyBorder="1" applyAlignment="1" applyProtection="1">
      <alignment horizontal="right" vertical="center" wrapText="1" shrinkToFit="1"/>
      <protection locked="0"/>
    </xf>
    <xf numFmtId="181" fontId="11" fillId="0" borderId="6" xfId="0" applyNumberFormat="1" applyFont="1" applyBorder="1" applyAlignment="1" applyProtection="1">
      <alignment vertical="center" wrapText="1" shrinkToFit="1"/>
      <protection locked="0"/>
    </xf>
    <xf numFmtId="0" fontId="5" fillId="0" borderId="0" xfId="0" applyFont="1" applyAlignment="1" applyProtection="1">
      <alignment horizontal="left" vertical="center" wrapText="1"/>
      <protection locked="0"/>
    </xf>
    <xf numFmtId="0" fontId="5" fillId="0" borderId="5" xfId="0" applyFont="1" applyBorder="1" applyProtection="1">
      <alignment vertical="center"/>
      <protection locked="0"/>
    </xf>
    <xf numFmtId="0" fontId="5" fillId="16" borderId="13" xfId="0" applyFont="1" applyFill="1" applyBorder="1" applyAlignment="1" applyProtection="1">
      <alignment horizontal="center" vertical="center" shrinkToFit="1"/>
      <protection locked="0"/>
    </xf>
    <xf numFmtId="0" fontId="11" fillId="16" borderId="13" xfId="0" applyFont="1" applyFill="1" applyBorder="1" applyAlignment="1" applyProtection="1">
      <alignment horizontal="center" vertical="center"/>
      <protection locked="0"/>
    </xf>
    <xf numFmtId="0" fontId="5" fillId="0" borderId="13" xfId="0" applyFont="1" applyBorder="1" applyProtection="1">
      <alignment vertical="center"/>
      <protection locked="0"/>
    </xf>
    <xf numFmtId="0" fontId="11" fillId="3" borderId="13" xfId="0" applyFont="1" applyFill="1" applyBorder="1" applyAlignment="1" applyProtection="1">
      <alignment horizontal="center" vertical="center"/>
      <protection locked="0"/>
    </xf>
    <xf numFmtId="0" fontId="5" fillId="0" borderId="81" xfId="0" applyFont="1" applyBorder="1" applyProtection="1">
      <alignment vertical="center"/>
      <protection locked="0"/>
    </xf>
    <xf numFmtId="0" fontId="11" fillId="0" borderId="0" xfId="0" applyFont="1" applyAlignment="1" applyProtection="1">
      <alignment horizontal="center" vertical="center"/>
      <protection locked="0"/>
    </xf>
    <xf numFmtId="0" fontId="5" fillId="0" borderId="17" xfId="0" applyFont="1" applyBorder="1" applyAlignment="1" applyProtection="1">
      <alignment horizontal="left" vertical="center"/>
      <protection locked="0"/>
    </xf>
    <xf numFmtId="180" fontId="11" fillId="0" borderId="18" xfId="2" applyNumberFormat="1" applyFont="1" applyFill="1" applyBorder="1" applyAlignment="1" applyProtection="1">
      <alignment horizontal="right" vertical="center" wrapText="1"/>
      <protection locked="0"/>
    </xf>
    <xf numFmtId="0" fontId="5" fillId="0" borderId="18" xfId="0" applyFont="1" applyBorder="1" applyAlignment="1" applyProtection="1">
      <alignment horizontal="center" vertical="center" wrapText="1"/>
      <protection locked="0"/>
    </xf>
    <xf numFmtId="181" fontId="11" fillId="0" borderId="18" xfId="0" applyNumberFormat="1" applyFont="1" applyBorder="1" applyAlignment="1" applyProtection="1">
      <alignment vertical="center" wrapText="1" shrinkToFit="1"/>
      <protection locked="0"/>
    </xf>
    <xf numFmtId="0" fontId="5" fillId="0" borderId="18" xfId="0" applyFont="1" applyBorder="1" applyProtection="1">
      <alignment vertical="center"/>
      <protection locked="0"/>
    </xf>
    <xf numFmtId="0" fontId="5" fillId="0" borderId="19" xfId="0" applyFont="1" applyBorder="1" applyProtection="1">
      <alignment vertical="center"/>
      <protection locked="0"/>
    </xf>
    <xf numFmtId="0" fontId="5" fillId="0" borderId="20" xfId="0" applyFont="1" applyBorder="1" applyProtection="1">
      <alignment vertical="center"/>
      <protection locked="0"/>
    </xf>
    <xf numFmtId="183" fontId="11" fillId="0" borderId="0" xfId="0" applyNumberFormat="1" applyFont="1" applyAlignment="1" applyProtection="1">
      <alignment horizontal="center" vertical="center"/>
      <protection locked="0"/>
    </xf>
    <xf numFmtId="0" fontId="14" fillId="0" borderId="21" xfId="0" applyFont="1" applyBorder="1" applyProtection="1">
      <alignment vertical="center"/>
      <protection locked="0"/>
    </xf>
    <xf numFmtId="183" fontId="11" fillId="0" borderId="144" xfId="0" applyNumberFormat="1" applyFont="1" applyBorder="1" applyAlignment="1" applyProtection="1">
      <alignment horizontal="center" vertical="center"/>
      <protection locked="0"/>
    </xf>
    <xf numFmtId="0" fontId="5" fillId="3" borderId="142" xfId="0" applyFont="1" applyFill="1" applyBorder="1" applyAlignment="1" applyProtection="1">
      <alignment horizontal="center" vertical="center"/>
      <protection locked="0"/>
    </xf>
    <xf numFmtId="183" fontId="11" fillId="0" borderId="6" xfId="0" applyNumberFormat="1" applyFont="1" applyBorder="1" applyAlignment="1" applyProtection="1">
      <alignment horizontal="center" vertical="center"/>
      <protection locked="0"/>
    </xf>
    <xf numFmtId="0" fontId="6" fillId="0" borderId="21" xfId="0" applyFont="1" applyBorder="1" applyProtection="1">
      <alignment vertical="center"/>
      <protection locked="0"/>
    </xf>
    <xf numFmtId="0" fontId="14" fillId="0" borderId="20" xfId="0" applyFont="1" applyBorder="1" applyProtection="1">
      <alignment vertical="center"/>
      <protection locked="0"/>
    </xf>
    <xf numFmtId="183" fontId="26" fillId="0" borderId="0" xfId="0" applyNumberFormat="1" applyFont="1" applyAlignment="1" applyProtection="1">
      <alignment horizontal="center" vertical="center"/>
      <protection locked="0"/>
    </xf>
    <xf numFmtId="0" fontId="5" fillId="16" borderId="142" xfId="0" applyFont="1" applyFill="1" applyBorder="1" applyAlignment="1" applyProtection="1">
      <alignment horizontal="center" vertical="center"/>
      <protection locked="0"/>
    </xf>
    <xf numFmtId="0" fontId="7" fillId="0" borderId="20" xfId="0" applyFont="1" applyBorder="1" applyProtection="1">
      <alignment vertical="center"/>
      <protection locked="0"/>
    </xf>
    <xf numFmtId="0" fontId="14" fillId="0" borderId="23" xfId="0" applyFont="1" applyBorder="1" applyProtection="1">
      <alignment vertical="center"/>
      <protection locked="0"/>
    </xf>
    <xf numFmtId="0" fontId="8" fillId="0" borderId="22" xfId="0" applyFont="1" applyBorder="1" applyProtection="1">
      <alignment vertical="center"/>
      <protection locked="0"/>
    </xf>
    <xf numFmtId="0" fontId="6" fillId="0" borderId="22" xfId="0" applyFont="1" applyBorder="1" applyProtection="1">
      <alignment vertical="center"/>
      <protection locked="0"/>
    </xf>
    <xf numFmtId="0" fontId="14" fillId="0" borderId="22" xfId="0" applyFont="1" applyBorder="1" applyAlignment="1" applyProtection="1">
      <alignment horizontal="right" vertical="center"/>
      <protection locked="0"/>
    </xf>
    <xf numFmtId="211" fontId="11" fillId="0" borderId="22" xfId="2" applyNumberFormat="1" applyFont="1" applyFill="1" applyBorder="1" applyAlignment="1" applyProtection="1">
      <alignment horizontal="right" vertical="center" wrapText="1"/>
      <protection locked="0"/>
    </xf>
    <xf numFmtId="0" fontId="6" fillId="0" borderId="24" xfId="0" applyFont="1" applyBorder="1" applyProtection="1">
      <alignment vertical="center"/>
      <protection locked="0"/>
    </xf>
    <xf numFmtId="0" fontId="6" fillId="0" borderId="0" xfId="0" applyFont="1" applyAlignment="1" applyProtection="1">
      <protection locked="0"/>
    </xf>
    <xf numFmtId="0" fontId="5" fillId="3" borderId="1" xfId="0" applyFont="1" applyFill="1" applyBorder="1" applyAlignment="1" applyProtection="1">
      <alignment horizontal="center" vertical="center"/>
      <protection locked="0"/>
    </xf>
    <xf numFmtId="0" fontId="5" fillId="0" borderId="0" xfId="0" applyFont="1" applyAlignment="1" applyProtection="1">
      <protection locked="0"/>
    </xf>
    <xf numFmtId="0" fontId="29" fillId="0" borderId="0" xfId="0" applyFont="1" applyAlignment="1" applyProtection="1">
      <alignment horizontal="left"/>
      <protection locked="0"/>
    </xf>
    <xf numFmtId="0" fontId="29" fillId="0" borderId="0" xfId="0" applyFont="1" applyAlignment="1" applyProtection="1">
      <alignment horizontal="center"/>
      <protection locked="0"/>
    </xf>
    <xf numFmtId="0" fontId="7" fillId="0" borderId="0" xfId="0" applyFont="1" applyProtection="1">
      <alignment vertical="center"/>
      <protection locked="0"/>
    </xf>
    <xf numFmtId="0" fontId="31" fillId="0" borderId="0" xfId="0" applyFont="1" applyProtection="1">
      <alignment vertical="center"/>
      <protection locked="0"/>
    </xf>
    <xf numFmtId="0" fontId="29" fillId="0" borderId="0" xfId="0" applyFont="1" applyAlignment="1" applyProtection="1">
      <alignment horizontal="left" vertical="center"/>
      <protection locked="0"/>
    </xf>
    <xf numFmtId="0" fontId="7" fillId="0" borderId="0" xfId="0" applyFont="1" applyAlignment="1" applyProtection="1">
      <alignment horizontal="center" vertical="center" wrapText="1"/>
      <protection locked="0"/>
    </xf>
    <xf numFmtId="0" fontId="29" fillId="0" borderId="0" xfId="0" quotePrefix="1" applyFont="1" applyAlignment="1" applyProtection="1">
      <alignment horizontal="left" vertical="center"/>
      <protection locked="0"/>
    </xf>
    <xf numFmtId="0" fontId="31" fillId="0" borderId="0" xfId="0" applyFont="1" applyAlignment="1" applyProtection="1">
      <alignment horizontal="left" vertical="center"/>
      <protection locked="0"/>
    </xf>
    <xf numFmtId="0" fontId="29" fillId="0" borderId="0" xfId="0" applyFont="1" applyAlignment="1" applyProtection="1">
      <alignment horizontal="center" vertical="center"/>
      <protection locked="0"/>
    </xf>
    <xf numFmtId="0" fontId="29" fillId="0" borderId="12" xfId="0" applyFont="1" applyBorder="1" applyAlignment="1" applyProtection="1">
      <alignment horizontal="left" vertical="center" wrapText="1"/>
      <protection locked="0"/>
    </xf>
    <xf numFmtId="0" fontId="5" fillId="0" borderId="0" xfId="0" applyFont="1" applyAlignment="1" applyProtection="1">
      <alignment horizontal="left" vertical="center" indent="1"/>
      <protection locked="0"/>
    </xf>
    <xf numFmtId="0" fontId="5" fillId="9" borderId="144" xfId="0" applyFont="1" applyFill="1" applyBorder="1" applyAlignment="1" applyProtection="1">
      <alignment horizontal="center" vertical="center"/>
      <protection locked="0"/>
    </xf>
    <xf numFmtId="0" fontId="29" fillId="0" borderId="42" xfId="0" applyFont="1" applyBorder="1" applyAlignment="1" applyProtection="1">
      <alignment vertical="center" wrapText="1"/>
      <protection locked="0"/>
    </xf>
    <xf numFmtId="0" fontId="7" fillId="0" borderId="0" xfId="0" applyFont="1" applyAlignment="1" applyProtection="1">
      <alignment vertical="top"/>
      <protection locked="0"/>
    </xf>
    <xf numFmtId="0" fontId="7" fillId="0" borderId="0" xfId="0" applyFont="1" applyAlignment="1" applyProtection="1">
      <alignment vertical="center" wrapText="1"/>
      <protection locked="0"/>
    </xf>
    <xf numFmtId="0" fontId="5" fillId="0" borderId="0" xfId="0" applyFont="1" applyAlignment="1" applyProtection="1">
      <alignment vertical="top"/>
      <protection locked="0"/>
    </xf>
    <xf numFmtId="0" fontId="30" fillId="0" borderId="40" xfId="0" applyFont="1" applyBorder="1" applyAlignment="1" applyProtection="1">
      <alignment vertical="top" wrapText="1"/>
      <protection locked="0"/>
    </xf>
    <xf numFmtId="0" fontId="54" fillId="0" borderId="0" xfId="0" applyFont="1" applyAlignment="1" applyProtection="1">
      <protection locked="0"/>
    </xf>
    <xf numFmtId="0" fontId="5" fillId="13" borderId="144" xfId="0" applyFont="1" applyFill="1" applyBorder="1" applyAlignment="1" applyProtection="1">
      <alignment horizontal="center" vertical="center"/>
      <protection locked="0"/>
    </xf>
    <xf numFmtId="0" fontId="5" fillId="13" borderId="145" xfId="0" applyFont="1" applyFill="1" applyBorder="1" applyProtection="1">
      <alignment vertical="center"/>
      <protection locked="0"/>
    </xf>
    <xf numFmtId="0" fontId="65" fillId="0" borderId="0" xfId="0" applyFont="1" applyAlignment="1" applyProtection="1">
      <alignment horizontal="left" vertical="center"/>
      <protection locked="0"/>
    </xf>
    <xf numFmtId="0" fontId="23" fillId="0" borderId="0" xfId="0" applyFont="1" applyAlignment="1" applyProtection="1">
      <alignment horizontal="center" vertical="center"/>
      <protection locked="0"/>
    </xf>
    <xf numFmtId="0" fontId="23" fillId="0" borderId="0" xfId="0" applyFont="1" applyAlignment="1" applyProtection="1">
      <alignment horizontal="center" vertical="center" wrapText="1"/>
      <protection locked="0"/>
    </xf>
    <xf numFmtId="201" fontId="11" fillId="0" borderId="148" xfId="2" applyNumberFormat="1" applyFont="1" applyFill="1" applyBorder="1" applyAlignment="1" applyProtection="1">
      <alignment horizontal="right" vertical="center" shrinkToFit="1"/>
    </xf>
    <xf numFmtId="0" fontId="5" fillId="15" borderId="142" xfId="0" applyFont="1" applyFill="1" applyBorder="1" applyAlignment="1" applyProtection="1">
      <alignment horizontal="center" vertical="center"/>
      <protection locked="0"/>
    </xf>
    <xf numFmtId="0" fontId="5" fillId="0" borderId="14" xfId="0" applyFont="1" applyBorder="1" applyProtection="1">
      <alignment vertical="center"/>
      <protection locked="0"/>
    </xf>
    <xf numFmtId="0" fontId="55" fillId="15" borderId="142" xfId="0" applyFont="1" applyFill="1" applyBorder="1" applyAlignment="1" applyProtection="1">
      <alignment horizontal="center" vertical="center"/>
      <protection locked="0"/>
    </xf>
    <xf numFmtId="0" fontId="23" fillId="2" borderId="142" xfId="0" applyFont="1" applyFill="1" applyBorder="1" applyAlignment="1" applyProtection="1">
      <alignment horizontal="center" vertical="center" textRotation="255" shrinkToFit="1"/>
      <protection locked="0"/>
    </xf>
    <xf numFmtId="0" fontId="6" fillId="0" borderId="145" xfId="0" applyFont="1" applyBorder="1" applyProtection="1">
      <alignment vertical="center"/>
      <protection locked="0"/>
    </xf>
    <xf numFmtId="0" fontId="5" fillId="0" borderId="145" xfId="0" applyFont="1" applyBorder="1" applyAlignment="1" applyProtection="1">
      <alignment horizontal="left" vertical="center" wrapText="1"/>
      <protection locked="0"/>
    </xf>
    <xf numFmtId="0" fontId="5" fillId="0" borderId="144" xfId="0" applyFont="1" applyBorder="1" applyProtection="1">
      <alignment vertical="center"/>
      <protection locked="0"/>
    </xf>
    <xf numFmtId="0" fontId="5" fillId="2" borderId="142" xfId="0" applyFont="1" applyFill="1" applyBorder="1" applyAlignment="1" applyProtection="1">
      <alignment horizontal="center" vertical="center"/>
      <protection locked="0"/>
    </xf>
    <xf numFmtId="0" fontId="5" fillId="0" borderId="13" xfId="0" applyFont="1" applyBorder="1" applyAlignment="1" applyProtection="1">
      <alignment vertical="center" wrapText="1"/>
      <protection locked="0"/>
    </xf>
    <xf numFmtId="0" fontId="76" fillId="0" borderId="142" xfId="0" applyFont="1" applyBorder="1" applyAlignment="1">
      <alignment vertical="center" shrinkToFit="1"/>
    </xf>
    <xf numFmtId="17" fontId="76" fillId="0" borderId="142" xfId="0" applyNumberFormat="1" applyFont="1" applyBorder="1" applyAlignment="1">
      <alignment vertical="center" shrinkToFit="1"/>
    </xf>
    <xf numFmtId="0" fontId="14" fillId="0" borderId="0" xfId="0" applyFont="1" applyAlignment="1" applyProtection="1">
      <alignment vertical="center" wrapText="1"/>
      <protection locked="0"/>
    </xf>
    <xf numFmtId="0" fontId="5" fillId="0" borderId="37" xfId="0" applyFont="1" applyBorder="1" applyAlignment="1" applyProtection="1">
      <protection locked="0"/>
    </xf>
    <xf numFmtId="0" fontId="29" fillId="0" borderId="42" xfId="0" applyFont="1" applyBorder="1" applyProtection="1">
      <alignment vertical="center"/>
      <protection locked="0"/>
    </xf>
    <xf numFmtId="0" fontId="29" fillId="0" borderId="43" xfId="0" applyFont="1" applyBorder="1" applyAlignment="1" applyProtection="1">
      <alignment wrapText="1"/>
      <protection locked="0"/>
    </xf>
    <xf numFmtId="0" fontId="5" fillId="0" borderId="38" xfId="0" applyFont="1" applyBorder="1" applyAlignment="1" applyProtection="1">
      <protection locked="0"/>
    </xf>
    <xf numFmtId="0" fontId="29" fillId="0" borderId="36" xfId="0" applyFont="1" applyBorder="1" applyAlignment="1" applyProtection="1">
      <alignment wrapText="1"/>
      <protection locked="0"/>
    </xf>
    <xf numFmtId="0" fontId="5" fillId="0" borderId="38" xfId="15" applyFont="1" applyBorder="1" applyAlignment="1" applyProtection="1">
      <alignment vertical="top" shrinkToFit="1"/>
      <protection locked="0"/>
    </xf>
    <xf numFmtId="0" fontId="7" fillId="0" borderId="0" xfId="0" applyFont="1" applyAlignment="1" applyProtection="1">
      <alignment horizontal="center" vertical="center"/>
      <protection locked="0"/>
    </xf>
    <xf numFmtId="0" fontId="5" fillId="0" borderId="36" xfId="0" applyFont="1" applyBorder="1" applyAlignment="1" applyProtection="1">
      <alignment vertical="top"/>
      <protection locked="0"/>
    </xf>
    <xf numFmtId="0" fontId="7" fillId="15" borderId="142" xfId="0" applyFont="1" applyFill="1" applyBorder="1" applyAlignment="1" applyProtection="1">
      <alignment horizontal="center" vertical="center"/>
      <protection locked="0"/>
    </xf>
    <xf numFmtId="0" fontId="5" fillId="0" borderId="36" xfId="0" applyFont="1" applyBorder="1" applyAlignment="1" applyProtection="1">
      <alignment vertical="top" wrapText="1"/>
      <protection locked="0"/>
    </xf>
    <xf numFmtId="0" fontId="5" fillId="0" borderId="39" xfId="15" applyFont="1" applyBorder="1" applyAlignment="1" applyProtection="1">
      <alignment vertical="top" shrinkToFit="1"/>
      <protection locked="0"/>
    </xf>
    <xf numFmtId="0" fontId="5" fillId="0" borderId="40" xfId="0" applyFont="1" applyBorder="1" applyAlignment="1" applyProtection="1">
      <alignment vertical="top"/>
      <protection locked="0"/>
    </xf>
    <xf numFmtId="0" fontId="5" fillId="0" borderId="41" xfId="0" applyFont="1" applyBorder="1" applyAlignment="1" applyProtection="1">
      <alignment vertical="top"/>
      <protection locked="0"/>
    </xf>
    <xf numFmtId="0" fontId="5" fillId="0" borderId="174" xfId="15" applyFont="1" applyBorder="1" applyAlignment="1" applyProtection="1">
      <alignment vertical="top" shrinkToFit="1"/>
      <protection locked="0"/>
    </xf>
    <xf numFmtId="0" fontId="5" fillId="0" borderId="174" xfId="0" applyFont="1" applyBorder="1" applyAlignment="1" applyProtection="1">
      <alignment vertical="top"/>
      <protection locked="0"/>
    </xf>
    <xf numFmtId="0" fontId="30" fillId="0" borderId="174" xfId="0" applyFont="1" applyBorder="1" applyAlignment="1" applyProtection="1">
      <alignment vertical="top" wrapText="1"/>
      <protection locked="0"/>
    </xf>
    <xf numFmtId="0" fontId="5" fillId="0" borderId="37" xfId="0" applyFont="1" applyBorder="1" applyProtection="1">
      <alignment vertical="center"/>
      <protection locked="0"/>
    </xf>
    <xf numFmtId="0" fontId="29" fillId="0" borderId="42" xfId="0" applyFont="1" applyBorder="1" applyAlignment="1" applyProtection="1">
      <alignment horizontal="left" vertical="center" wrapText="1"/>
      <protection locked="0"/>
    </xf>
    <xf numFmtId="0" fontId="5" fillId="0" borderId="42" xfId="0" applyFont="1" applyBorder="1" applyProtection="1">
      <alignment vertical="center"/>
      <protection locked="0"/>
    </xf>
    <xf numFmtId="0" fontId="30" fillId="0" borderId="43" xfId="0" applyFont="1" applyBorder="1" applyAlignment="1" applyProtection="1">
      <alignment vertical="center" wrapText="1"/>
      <protection locked="0"/>
    </xf>
    <xf numFmtId="0" fontId="5" fillId="0" borderId="38" xfId="0" applyFont="1" applyBorder="1" applyProtection="1">
      <alignment vertical="center"/>
      <protection locked="0"/>
    </xf>
    <xf numFmtId="0" fontId="30" fillId="0" borderId="36" xfId="0" applyFont="1" applyBorder="1" applyAlignment="1" applyProtection="1">
      <alignment vertical="center" wrapText="1"/>
      <protection locked="0"/>
    </xf>
    <xf numFmtId="0" fontId="29" fillId="0" borderId="40" xfId="0" applyFont="1" applyBorder="1" applyAlignment="1" applyProtection="1">
      <alignment vertical="top" wrapText="1"/>
      <protection locked="0"/>
    </xf>
    <xf numFmtId="0" fontId="5" fillId="0" borderId="42" xfId="15" applyFont="1" applyBorder="1" applyAlignment="1" applyProtection="1">
      <alignment vertical="top" shrinkToFit="1"/>
      <protection locked="0"/>
    </xf>
    <xf numFmtId="0" fontId="5" fillId="0" borderId="42" xfId="0" applyFont="1" applyBorder="1" applyAlignment="1" applyProtection="1">
      <alignment vertical="top"/>
      <protection locked="0"/>
    </xf>
    <xf numFmtId="0" fontId="29" fillId="0" borderId="42" xfId="0" applyFont="1" applyBorder="1" applyAlignment="1" applyProtection="1">
      <alignment horizontal="left" vertical="center"/>
      <protection locked="0"/>
    </xf>
    <xf numFmtId="0" fontId="29" fillId="0" borderId="42" xfId="0" applyFont="1" applyBorder="1" applyAlignment="1" applyProtection="1">
      <alignment vertical="top" wrapText="1"/>
      <protection locked="0"/>
    </xf>
    <xf numFmtId="0" fontId="7" fillId="2" borderId="5" xfId="0" applyFont="1" applyFill="1" applyBorder="1" applyAlignment="1" applyProtection="1">
      <alignment vertical="center" wrapText="1"/>
      <protection locked="0"/>
    </xf>
    <xf numFmtId="0" fontId="23" fillId="15" borderId="143" xfId="0" applyFont="1" applyFill="1" applyBorder="1" applyAlignment="1" applyProtection="1">
      <alignment horizontal="left" vertical="center" wrapText="1"/>
      <protection locked="0"/>
    </xf>
    <xf numFmtId="0" fontId="23" fillId="15" borderId="144" xfId="0" applyFont="1" applyFill="1" applyBorder="1" applyAlignment="1" applyProtection="1">
      <alignment horizontal="left" vertical="center" wrapText="1"/>
      <protection locked="0"/>
    </xf>
    <xf numFmtId="0" fontId="23" fillId="15" borderId="145" xfId="0" applyFont="1" applyFill="1" applyBorder="1" applyAlignment="1" applyProtection="1">
      <alignment horizontal="left" vertical="center" wrapText="1"/>
      <protection locked="0"/>
    </xf>
    <xf numFmtId="0" fontId="55" fillId="15" borderId="14" xfId="0" applyFont="1" applyFill="1" applyBorder="1" applyAlignment="1" applyProtection="1">
      <alignment horizontal="center" vertical="center" shrinkToFit="1"/>
      <protection locked="0"/>
    </xf>
    <xf numFmtId="0" fontId="5" fillId="15" borderId="143" xfId="0" applyFont="1" applyFill="1" applyBorder="1" applyAlignment="1" applyProtection="1">
      <alignment horizontal="center" vertical="center" wrapText="1"/>
      <protection locked="0"/>
    </xf>
    <xf numFmtId="0" fontId="5" fillId="15" borderId="145" xfId="0" applyFont="1" applyFill="1" applyBorder="1" applyAlignment="1" applyProtection="1">
      <alignment horizontal="center" vertical="center" wrapText="1"/>
      <protection locked="0"/>
    </xf>
    <xf numFmtId="218" fontId="5" fillId="15" borderId="143" xfId="0" applyNumberFormat="1" applyFont="1" applyFill="1" applyBorder="1" applyAlignment="1" applyProtection="1">
      <alignment horizontal="left" vertical="center" wrapText="1"/>
      <protection locked="0"/>
    </xf>
    <xf numFmtId="218" fontId="5" fillId="15" borderId="144" xfId="0" applyNumberFormat="1" applyFont="1" applyFill="1" applyBorder="1" applyAlignment="1" applyProtection="1">
      <alignment horizontal="left" vertical="center" wrapText="1"/>
      <protection locked="0"/>
    </xf>
    <xf numFmtId="0" fontId="23" fillId="15" borderId="142" xfId="0" applyFont="1" applyFill="1" applyBorder="1" applyAlignment="1" applyProtection="1">
      <alignment horizontal="center" vertical="center"/>
      <protection locked="0"/>
    </xf>
    <xf numFmtId="0" fontId="76" fillId="0" borderId="0" xfId="0" applyFont="1" applyProtection="1">
      <alignment vertical="center"/>
      <protection locked="0"/>
    </xf>
    <xf numFmtId="0" fontId="0" fillId="0" borderId="0" xfId="0" applyProtection="1">
      <alignment vertical="center"/>
      <protection locked="0"/>
    </xf>
    <xf numFmtId="0" fontId="7" fillId="0" borderId="0" xfId="0" applyFont="1" applyAlignment="1" applyProtection="1">
      <alignment vertical="top" wrapText="1"/>
      <protection locked="0"/>
    </xf>
    <xf numFmtId="0" fontId="30" fillId="0" borderId="0" xfId="0" applyFont="1" applyAlignment="1" applyProtection="1">
      <alignment horizontal="left" vertical="center" wrapText="1"/>
      <protection locked="0"/>
    </xf>
    <xf numFmtId="197" fontId="11" fillId="0" borderId="0" xfId="2" applyNumberFormat="1" applyFont="1" applyFill="1" applyBorder="1" applyAlignment="1" applyProtection="1">
      <alignment horizontal="right" vertical="center" wrapText="1"/>
      <protection locked="0"/>
    </xf>
    <xf numFmtId="0" fontId="42" fillId="0" borderId="0" xfId="0" applyFont="1" applyProtection="1">
      <alignment vertical="center"/>
      <protection locked="0"/>
    </xf>
    <xf numFmtId="0" fontId="30"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quotePrefix="1" applyFont="1" applyProtection="1">
      <alignment vertical="center"/>
      <protection locked="0"/>
    </xf>
    <xf numFmtId="207" fontId="6" fillId="0" borderId="0" xfId="0" applyNumberFormat="1" applyFont="1" applyAlignment="1" applyProtection="1">
      <alignment horizontal="center" vertical="center"/>
      <protection locked="0"/>
    </xf>
    <xf numFmtId="208" fontId="6" fillId="0" borderId="0" xfId="0" applyNumberFormat="1" applyFont="1" applyAlignment="1" applyProtection="1">
      <alignment horizontal="center" vertical="center"/>
      <protection locked="0"/>
    </xf>
    <xf numFmtId="207" fontId="5" fillId="0" borderId="0" xfId="0" applyNumberFormat="1" applyFont="1" applyAlignment="1" applyProtection="1">
      <alignment horizontal="center" vertical="center"/>
      <protection locked="0"/>
    </xf>
    <xf numFmtId="208" fontId="5" fillId="0" borderId="0" xfId="0" applyNumberFormat="1" applyFont="1" applyAlignment="1" applyProtection="1">
      <alignment horizontal="center" vertical="center"/>
      <protection locked="0"/>
    </xf>
    <xf numFmtId="220" fontId="5" fillId="0" borderId="0" xfId="0" applyNumberFormat="1" applyFont="1" applyProtection="1">
      <alignment vertical="center"/>
      <protection locked="0"/>
    </xf>
    <xf numFmtId="0" fontId="5" fillId="0" borderId="0" xfId="0" quotePrefix="1" applyFont="1" applyAlignment="1" applyProtection="1">
      <alignment horizontal="right" vertical="center"/>
      <protection locked="0"/>
    </xf>
    <xf numFmtId="0" fontId="29" fillId="0" borderId="0" xfId="0" quotePrefix="1" applyFont="1" applyProtection="1">
      <alignment vertical="center"/>
      <protection locked="0"/>
    </xf>
    <xf numFmtId="207" fontId="6" fillId="15" borderId="142" xfId="0" applyNumberFormat="1" applyFont="1" applyFill="1" applyBorder="1" applyAlignment="1" applyProtection="1">
      <alignment vertical="center" shrinkToFit="1"/>
      <protection locked="0"/>
    </xf>
    <xf numFmtId="0" fontId="5" fillId="0" borderId="0" xfId="0" applyFont="1" applyAlignment="1" applyProtection="1">
      <alignment horizontal="left" vertical="top" wrapText="1"/>
      <protection locked="0"/>
    </xf>
    <xf numFmtId="0" fontId="42" fillId="0" borderId="0" xfId="0" applyFont="1" applyAlignment="1" applyProtection="1">
      <alignment horizontal="left" vertical="top" wrapText="1"/>
      <protection locked="0"/>
    </xf>
    <xf numFmtId="0" fontId="5" fillId="0" borderId="0" xfId="0" applyFont="1" applyAlignment="1" applyProtection="1">
      <alignment horizontal="left" vertical="top"/>
      <protection locked="0"/>
    </xf>
    <xf numFmtId="0" fontId="42" fillId="0" borderId="0" xfId="0" applyFont="1" applyAlignment="1" applyProtection="1">
      <alignment horizontal="left" vertical="center" wrapText="1"/>
      <protection locked="0"/>
    </xf>
    <xf numFmtId="0" fontId="43" fillId="0" borderId="0" xfId="0" applyFont="1" applyAlignment="1" applyProtection="1">
      <alignment vertical="center" wrapText="1"/>
      <protection locked="0"/>
    </xf>
    <xf numFmtId="0" fontId="43" fillId="0" borderId="0" xfId="0" applyFont="1" applyProtection="1">
      <alignment vertical="center"/>
      <protection locked="0"/>
    </xf>
    <xf numFmtId="0" fontId="30" fillId="0" borderId="0" xfId="0" applyFont="1" applyProtection="1">
      <alignment vertical="center"/>
      <protection locked="0"/>
    </xf>
    <xf numFmtId="201" fontId="11" fillId="0" borderId="14" xfId="2" applyNumberFormat="1" applyFont="1" applyFill="1" applyBorder="1" applyAlignment="1" applyProtection="1">
      <alignment horizontal="left" vertical="center" shrinkToFit="1"/>
    </xf>
    <xf numFmtId="0" fontId="5" fillId="0" borderId="144" xfId="0" applyFont="1" applyBorder="1" applyAlignment="1" applyProtection="1">
      <alignment horizontal="center" vertical="center" shrinkToFit="1"/>
      <protection locked="0"/>
    </xf>
    <xf numFmtId="0" fontId="11" fillId="15" borderId="144" xfId="0" applyFont="1" applyFill="1" applyBorder="1" applyAlignment="1" applyProtection="1">
      <alignment horizontal="center" vertical="center"/>
      <protection locked="0"/>
    </xf>
    <xf numFmtId="0" fontId="118" fillId="0" borderId="0" xfId="10" applyFont="1">
      <alignment vertical="center"/>
    </xf>
    <xf numFmtId="0" fontId="118" fillId="4" borderId="0" xfId="10" applyFont="1" applyFill="1">
      <alignment vertical="center"/>
    </xf>
    <xf numFmtId="0" fontId="48" fillId="0" borderId="0" xfId="10" applyFont="1" applyAlignment="1">
      <alignment horizontal="left" vertical="center"/>
    </xf>
    <xf numFmtId="0" fontId="118" fillId="0" borderId="0" xfId="10" applyFont="1" applyAlignment="1">
      <alignment horizontal="left" vertical="center"/>
    </xf>
    <xf numFmtId="0" fontId="118" fillId="0" borderId="0" xfId="10" applyFont="1" applyAlignment="1">
      <alignment vertical="center" wrapText="1"/>
    </xf>
    <xf numFmtId="0" fontId="118" fillId="0" borderId="0" xfId="10" applyFont="1" applyAlignment="1">
      <alignment horizontal="center" vertical="center"/>
    </xf>
    <xf numFmtId="0" fontId="48" fillId="0" borderId="0" xfId="10" applyFont="1">
      <alignment vertical="center"/>
    </xf>
    <xf numFmtId="0" fontId="48" fillId="4" borderId="0" xfId="10" applyFont="1" applyFill="1">
      <alignment vertical="center"/>
    </xf>
    <xf numFmtId="0" fontId="121" fillId="0" borderId="142" xfId="21" applyFont="1" applyBorder="1" applyAlignment="1">
      <alignment horizontal="center" vertical="center" shrinkToFit="1"/>
    </xf>
    <xf numFmtId="0" fontId="49" fillId="0" borderId="0" xfId="10" applyFont="1" applyAlignment="1">
      <alignment horizontal="left" vertical="center"/>
    </xf>
    <xf numFmtId="0" fontId="48" fillId="0" borderId="0" xfId="10" applyFont="1" applyProtection="1">
      <alignment vertical="center"/>
      <protection locked="0"/>
    </xf>
    <xf numFmtId="0" fontId="49" fillId="0" borderId="0" xfId="10" applyFont="1" applyAlignment="1" applyProtection="1">
      <alignment horizontal="left" vertical="center"/>
      <protection locked="0"/>
    </xf>
    <xf numFmtId="0" fontId="48" fillId="4" borderId="0" xfId="10" applyFont="1" applyFill="1" applyProtection="1">
      <alignment vertical="center"/>
      <protection locked="0"/>
    </xf>
    <xf numFmtId="0" fontId="42" fillId="0" borderId="13" xfId="0" applyFont="1" applyBorder="1" applyAlignment="1" applyProtection="1">
      <alignment horizontal="center" vertical="top" wrapText="1"/>
      <protection locked="0"/>
    </xf>
    <xf numFmtId="201" fontId="11" fillId="0" borderId="68" xfId="2" applyNumberFormat="1" applyFont="1" applyFill="1" applyBorder="1" applyAlignment="1" applyProtection="1">
      <alignment shrinkToFit="1"/>
    </xf>
    <xf numFmtId="184" fontId="8" fillId="15" borderId="0" xfId="0" applyNumberFormat="1" applyFont="1" applyFill="1" applyAlignment="1">
      <alignment horizontal="left" vertical="center"/>
    </xf>
    <xf numFmtId="0" fontId="8" fillId="0" borderId="0" xfId="6" applyFont="1" applyAlignment="1" applyProtection="1">
      <protection locked="0"/>
    </xf>
    <xf numFmtId="0" fontId="6" fillId="0" borderId="0" xfId="6" applyFont="1" applyProtection="1">
      <alignment vertical="center"/>
      <protection locked="0"/>
    </xf>
    <xf numFmtId="0" fontId="6" fillId="0" borderId="0" xfId="6" applyFont="1" applyAlignment="1" applyProtection="1">
      <protection locked="0"/>
    </xf>
    <xf numFmtId="0" fontId="6" fillId="0" borderId="0" xfId="6" applyFont="1" applyAlignment="1" applyProtection="1">
      <alignment horizontal="left" vertical="center"/>
      <protection locked="0"/>
    </xf>
    <xf numFmtId="0" fontId="28" fillId="0" borderId="0" xfId="6" applyFont="1" applyAlignment="1" applyProtection="1">
      <alignment horizontal="center" vertical="center"/>
      <protection locked="0"/>
    </xf>
    <xf numFmtId="0" fontId="28" fillId="16" borderId="0" xfId="6" applyFont="1" applyFill="1" applyAlignment="1" applyProtection="1">
      <alignment horizontal="right" vertical="center"/>
      <protection locked="0"/>
    </xf>
    <xf numFmtId="0" fontId="28" fillId="3" borderId="0" xfId="6" applyFont="1" applyFill="1" applyAlignment="1" applyProtection="1">
      <alignment horizontal="center" vertical="center"/>
      <protection locked="0"/>
    </xf>
    <xf numFmtId="0" fontId="28" fillId="0" borderId="0" xfId="6" applyFont="1" applyAlignment="1" applyProtection="1">
      <alignment horizontal="left" vertical="center"/>
      <protection locked="0"/>
    </xf>
    <xf numFmtId="0" fontId="29" fillId="0" borderId="0" xfId="6" applyFont="1" applyProtection="1">
      <alignment vertical="center"/>
      <protection locked="0"/>
    </xf>
    <xf numFmtId="0" fontId="84" fillId="0" borderId="0" xfId="6" applyFont="1" applyAlignment="1" applyProtection="1">
      <alignment horizontal="center" vertical="center"/>
      <protection locked="0"/>
    </xf>
    <xf numFmtId="0" fontId="6" fillId="0" borderId="0" xfId="6" applyFont="1" applyAlignment="1" applyProtection="1">
      <alignment vertical="center" wrapText="1"/>
      <protection locked="0"/>
    </xf>
    <xf numFmtId="0" fontId="6" fillId="0" borderId="0" xfId="6" applyFont="1" applyAlignment="1" applyProtection="1">
      <alignment horizontal="center" vertical="center"/>
      <protection locked="0"/>
    </xf>
    <xf numFmtId="189" fontId="6" fillId="3" borderId="82" xfId="6" applyNumberFormat="1" applyFont="1" applyFill="1" applyBorder="1" applyAlignment="1" applyProtection="1">
      <alignment horizontal="center" vertical="center" wrapText="1"/>
      <protection locked="0"/>
    </xf>
    <xf numFmtId="202" fontId="6" fillId="3" borderId="82" xfId="6" applyNumberFormat="1" applyFont="1" applyFill="1" applyBorder="1" applyAlignment="1" applyProtection="1">
      <alignment horizontal="center" vertical="center" shrinkToFit="1"/>
      <protection locked="0"/>
    </xf>
    <xf numFmtId="49" fontId="6" fillId="3" borderId="82" xfId="6" applyNumberFormat="1" applyFont="1" applyFill="1" applyBorder="1" applyAlignment="1" applyProtection="1">
      <alignment horizontal="center" vertical="center" wrapText="1"/>
      <protection locked="0"/>
    </xf>
    <xf numFmtId="0" fontId="29" fillId="3" borderId="82" xfId="6" applyFont="1" applyFill="1" applyBorder="1" applyAlignment="1" applyProtection="1">
      <alignment vertical="center" wrapText="1"/>
      <protection locked="0"/>
    </xf>
    <xf numFmtId="0" fontId="6" fillId="0" borderId="89" xfId="6" applyFont="1" applyBorder="1" applyAlignment="1" applyProtection="1">
      <alignment horizontal="center" vertical="center"/>
      <protection locked="0"/>
    </xf>
    <xf numFmtId="189" fontId="6" fillId="3" borderId="83" xfId="6" applyNumberFormat="1" applyFont="1" applyFill="1" applyBorder="1" applyAlignment="1" applyProtection="1">
      <alignment horizontal="center" vertical="center" wrapText="1"/>
      <protection locked="0"/>
    </xf>
    <xf numFmtId="202" fontId="6" fillId="3" borderId="83" xfId="6" applyNumberFormat="1" applyFont="1" applyFill="1" applyBorder="1" applyAlignment="1" applyProtection="1">
      <alignment horizontal="center" vertical="center" shrinkToFit="1"/>
      <protection locked="0"/>
    </xf>
    <xf numFmtId="0" fontId="29" fillId="3" borderId="83" xfId="6" applyFont="1" applyFill="1" applyBorder="1" applyAlignment="1" applyProtection="1">
      <alignment vertical="center" wrapText="1"/>
      <protection locked="0"/>
    </xf>
    <xf numFmtId="202" fontId="6" fillId="3" borderId="90" xfId="6" applyNumberFormat="1" applyFont="1" applyFill="1" applyBorder="1" applyAlignment="1" applyProtection="1">
      <alignment horizontal="center" vertical="center" shrinkToFit="1"/>
      <protection locked="0"/>
    </xf>
    <xf numFmtId="0" fontId="29" fillId="3" borderId="90" xfId="6" applyFont="1" applyFill="1" applyBorder="1" applyAlignment="1" applyProtection="1">
      <alignment vertical="center" wrapText="1"/>
      <protection locked="0"/>
    </xf>
    <xf numFmtId="189" fontId="6" fillId="3" borderId="90" xfId="6" applyNumberFormat="1" applyFont="1" applyFill="1" applyBorder="1" applyAlignment="1" applyProtection="1">
      <alignment horizontal="center" vertical="center" wrapText="1"/>
      <protection locked="0"/>
    </xf>
    <xf numFmtId="189" fontId="6" fillId="9" borderId="90" xfId="6" applyNumberFormat="1" applyFont="1" applyFill="1" applyBorder="1" applyAlignment="1" applyProtection="1">
      <alignment horizontal="center" vertical="center" wrapText="1"/>
      <protection locked="0"/>
    </xf>
    <xf numFmtId="195" fontId="6" fillId="9" borderId="90" xfId="6" applyNumberFormat="1" applyFont="1" applyFill="1" applyBorder="1" applyAlignment="1" applyProtection="1">
      <alignment horizontal="center" vertical="center" shrinkToFit="1"/>
      <protection locked="0"/>
    </xf>
    <xf numFmtId="194" fontId="6" fillId="9" borderId="83" xfId="6" applyNumberFormat="1" applyFont="1" applyFill="1" applyBorder="1" applyAlignment="1" applyProtection="1">
      <alignment horizontal="center" vertical="center" wrapText="1"/>
      <protection locked="0"/>
    </xf>
    <xf numFmtId="196" fontId="60" fillId="9" borderId="90" xfId="6" applyNumberFormat="1" applyFont="1" applyFill="1" applyBorder="1" applyAlignment="1" applyProtection="1">
      <alignment horizontal="center" vertical="center"/>
      <protection locked="0"/>
    </xf>
    <xf numFmtId="193" fontId="6" fillId="9" borderId="90" xfId="6" applyNumberFormat="1" applyFont="1" applyFill="1" applyBorder="1" applyAlignment="1" applyProtection="1">
      <alignment horizontal="center" vertical="center" wrapText="1"/>
      <protection locked="0"/>
    </xf>
    <xf numFmtId="0" fontId="6" fillId="9" borderId="90" xfId="6" applyFont="1" applyFill="1" applyBorder="1" applyAlignment="1" applyProtection="1">
      <alignment horizontal="center" vertical="center" wrapText="1"/>
      <protection locked="0"/>
    </xf>
    <xf numFmtId="0" fontId="29" fillId="9" borderId="90" xfId="6" applyFont="1" applyFill="1" applyBorder="1" applyAlignment="1" applyProtection="1">
      <alignment vertical="center" wrapText="1"/>
      <protection locked="0"/>
    </xf>
    <xf numFmtId="189" fontId="6" fillId="0" borderId="0" xfId="6" applyNumberFormat="1" applyFont="1" applyAlignment="1" applyProtection="1">
      <alignment horizontal="center" vertical="center" wrapText="1"/>
      <protection locked="0"/>
    </xf>
    <xf numFmtId="195" fontId="6" fillId="0" borderId="0" xfId="6" applyNumberFormat="1" applyFont="1" applyAlignment="1" applyProtection="1">
      <alignment horizontal="center" vertical="center" shrinkToFit="1"/>
      <protection locked="0"/>
    </xf>
    <xf numFmtId="194" fontId="6" fillId="0" borderId="0" xfId="6" applyNumberFormat="1" applyFont="1" applyAlignment="1" applyProtection="1">
      <alignment horizontal="center" vertical="center" wrapText="1"/>
      <protection locked="0"/>
    </xf>
    <xf numFmtId="193" fontId="6" fillId="0" borderId="0" xfId="6" applyNumberFormat="1" applyFont="1" applyAlignment="1" applyProtection="1">
      <alignment horizontal="center" vertical="center" wrapText="1"/>
      <protection locked="0"/>
    </xf>
    <xf numFmtId="0" fontId="6" fillId="0" borderId="0" xfId="6" applyFont="1" applyAlignment="1" applyProtection="1">
      <alignment horizontal="center" vertical="center" wrapText="1"/>
      <protection locked="0"/>
    </xf>
    <xf numFmtId="187" fontId="6" fillId="0" borderId="0" xfId="6" applyNumberFormat="1" applyFont="1" applyAlignment="1" applyProtection="1">
      <alignment horizontal="left" vertical="center" shrinkToFit="1"/>
      <protection locked="0"/>
    </xf>
    <xf numFmtId="187" fontId="5" fillId="0" borderId="0" xfId="6" applyNumberFormat="1" applyFont="1" applyAlignment="1" applyProtection="1">
      <alignment horizontal="left" vertical="center" wrapText="1" shrinkToFit="1"/>
      <protection locked="0"/>
    </xf>
    <xf numFmtId="187" fontId="7" fillId="0" borderId="0" xfId="6" applyNumberFormat="1" applyFont="1" applyAlignment="1" applyProtection="1">
      <alignment horizontal="left" vertical="center" wrapText="1" shrinkToFit="1"/>
      <protection locked="0"/>
    </xf>
    <xf numFmtId="0" fontId="5" fillId="0" borderId="1" xfId="6" applyFont="1" applyBorder="1" applyAlignment="1" applyProtection="1">
      <alignment horizontal="center" vertical="center" shrinkToFit="1"/>
      <protection locked="0"/>
    </xf>
    <xf numFmtId="0" fontId="5" fillId="0" borderId="1" xfId="6" applyFont="1" applyBorder="1" applyAlignment="1" applyProtection="1">
      <alignment horizontal="center" vertical="center" wrapText="1"/>
      <protection locked="0"/>
    </xf>
    <xf numFmtId="193" fontId="6" fillId="0" borderId="1" xfId="6" applyNumberFormat="1" applyFont="1" applyBorder="1" applyAlignment="1" applyProtection="1">
      <alignment horizontal="center" vertical="center" wrapText="1"/>
      <protection locked="0"/>
    </xf>
    <xf numFmtId="187" fontId="6" fillId="0" borderId="0" xfId="6" applyNumberFormat="1" applyFont="1" applyAlignment="1" applyProtection="1">
      <alignment horizontal="center" vertical="center" wrapText="1"/>
      <protection locked="0"/>
    </xf>
    <xf numFmtId="187" fontId="6" fillId="0" borderId="0" xfId="6" applyNumberFormat="1" applyFont="1" applyAlignment="1" applyProtection="1">
      <alignment horizontal="right" vertical="center" wrapText="1"/>
      <protection locked="0"/>
    </xf>
    <xf numFmtId="0" fontId="8" fillId="0" borderId="0" xfId="6" applyFont="1" applyAlignment="1" applyProtection="1">
      <alignment horizontal="left" vertical="top"/>
      <protection locked="0"/>
    </xf>
    <xf numFmtId="0" fontId="8" fillId="0" borderId="0" xfId="6" applyFont="1" applyAlignment="1" applyProtection="1">
      <alignment horizontal="left" wrapText="1"/>
      <protection locked="0"/>
    </xf>
    <xf numFmtId="0" fontId="8" fillId="0" borderId="0" xfId="6" applyFont="1" applyAlignment="1" applyProtection="1">
      <alignment horizontal="left"/>
      <protection locked="0"/>
    </xf>
    <xf numFmtId="0" fontId="8" fillId="0" borderId="0" xfId="6" applyFont="1" applyProtection="1">
      <alignment vertical="center"/>
      <protection locked="0"/>
    </xf>
    <xf numFmtId="0" fontId="6" fillId="0" borderId="0" xfId="6" applyFont="1" applyAlignment="1" applyProtection="1">
      <alignment horizontal="right" vertical="center"/>
      <protection locked="0"/>
    </xf>
    <xf numFmtId="0" fontId="8" fillId="0" borderId="0" xfId="6" applyFont="1" applyAlignment="1" applyProtection="1">
      <alignment horizontal="right"/>
      <protection locked="0"/>
    </xf>
    <xf numFmtId="0" fontId="28" fillId="0" borderId="0" xfId="6" applyFont="1" applyAlignment="1" applyProtection="1">
      <alignment horizontal="right" vertical="center"/>
      <protection locked="0"/>
    </xf>
    <xf numFmtId="0" fontId="28" fillId="3" borderId="0" xfId="6" applyFont="1" applyFill="1" applyProtection="1">
      <alignment vertical="center"/>
      <protection locked="0"/>
    </xf>
    <xf numFmtId="0" fontId="6" fillId="8" borderId="13" xfId="6" applyFont="1" applyFill="1" applyBorder="1" applyAlignment="1" applyProtection="1">
      <alignment horizontal="left" vertical="center"/>
      <protection locked="0"/>
    </xf>
    <xf numFmtId="0" fontId="6" fillId="2" borderId="84" xfId="13" applyFont="1" applyFill="1" applyBorder="1" applyAlignment="1" applyProtection="1">
      <alignment horizontal="center" vertical="center"/>
      <protection locked="0"/>
    </xf>
    <xf numFmtId="0" fontId="6" fillId="2" borderId="85" xfId="13" applyFont="1" applyFill="1" applyBorder="1" applyAlignment="1" applyProtection="1">
      <alignment horizontal="center" vertical="center" wrapText="1"/>
      <protection locked="0"/>
    </xf>
    <xf numFmtId="0" fontId="6" fillId="2" borderId="86" xfId="13" applyFont="1" applyFill="1" applyBorder="1" applyAlignment="1" applyProtection="1">
      <alignment horizontal="center" vertical="center" wrapText="1" shrinkToFit="1"/>
      <protection locked="0"/>
    </xf>
    <xf numFmtId="0" fontId="6" fillId="2" borderId="87" xfId="13" applyFont="1" applyFill="1" applyBorder="1" applyAlignment="1" applyProtection="1">
      <alignment horizontal="center" vertical="center" wrapText="1"/>
      <protection locked="0"/>
    </xf>
    <xf numFmtId="0" fontId="6" fillId="2" borderId="86" xfId="13" applyFont="1" applyFill="1" applyBorder="1" applyAlignment="1" applyProtection="1">
      <alignment horizontal="center" vertical="center" wrapText="1"/>
      <protection locked="0"/>
    </xf>
    <xf numFmtId="0" fontId="5" fillId="2" borderId="87" xfId="13" applyFont="1" applyFill="1" applyBorder="1" applyAlignment="1" applyProtection="1">
      <alignment horizontal="center" vertical="center" wrapText="1"/>
      <protection locked="0"/>
    </xf>
    <xf numFmtId="0" fontId="5" fillId="2" borderId="88" xfId="13" applyFont="1" applyFill="1" applyBorder="1" applyAlignment="1" applyProtection="1">
      <alignment horizontal="center" vertical="center" wrapText="1"/>
      <protection locked="0"/>
    </xf>
    <xf numFmtId="0" fontId="5" fillId="2" borderId="83" xfId="13" applyFont="1" applyFill="1" applyBorder="1" applyAlignment="1" applyProtection="1">
      <alignment horizontal="center" vertical="center" wrapText="1"/>
      <protection locked="0"/>
    </xf>
    <xf numFmtId="0" fontId="5" fillId="0" borderId="0" xfId="13" applyFont="1" applyProtection="1">
      <protection locked="0"/>
    </xf>
    <xf numFmtId="189" fontId="6" fillId="3" borderId="92" xfId="13" applyNumberFormat="1" applyFont="1" applyFill="1" applyBorder="1" applyAlignment="1" applyProtection="1">
      <alignment horizontal="center" vertical="center" shrinkToFit="1"/>
      <protection locked="0"/>
    </xf>
    <xf numFmtId="0" fontId="6" fillId="3" borderId="3" xfId="13" applyFont="1" applyFill="1" applyBorder="1" applyAlignment="1" applyProtection="1">
      <alignment vertical="center" shrinkToFit="1"/>
      <protection locked="0"/>
    </xf>
    <xf numFmtId="0" fontId="5" fillId="3" borderId="5" xfId="13" applyFont="1" applyFill="1" applyBorder="1" applyAlignment="1" applyProtection="1">
      <alignment horizontal="left" vertical="center"/>
      <protection locked="0"/>
    </xf>
    <xf numFmtId="0" fontId="5" fillId="3" borderId="13" xfId="13" applyFont="1" applyFill="1" applyBorder="1" applyAlignment="1" applyProtection="1">
      <alignment vertical="center" wrapText="1"/>
      <protection locked="0"/>
    </xf>
    <xf numFmtId="0" fontId="36" fillId="3" borderId="31" xfId="13" applyFont="1" applyFill="1" applyBorder="1" applyAlignment="1" applyProtection="1">
      <alignment horizontal="center" vertical="center" wrapText="1" shrinkToFit="1"/>
      <protection locked="0"/>
    </xf>
    <xf numFmtId="222" fontId="6" fillId="3" borderId="53" xfId="2" applyNumberFormat="1" applyFont="1" applyFill="1" applyBorder="1" applyAlignment="1" applyProtection="1">
      <alignment horizontal="right" vertical="center" shrinkToFit="1"/>
      <protection locked="0"/>
    </xf>
    <xf numFmtId="222" fontId="6" fillId="3" borderId="3" xfId="2" applyNumberFormat="1" applyFont="1" applyFill="1" applyBorder="1" applyAlignment="1" applyProtection="1">
      <alignment horizontal="right" vertical="center" shrinkToFit="1"/>
      <protection locked="0"/>
    </xf>
    <xf numFmtId="187" fontId="6" fillId="3" borderId="33" xfId="13" applyNumberFormat="1" applyFont="1" applyFill="1" applyBorder="1" applyAlignment="1" applyProtection="1">
      <alignment horizontal="center" vertical="center"/>
      <protection locked="0"/>
    </xf>
    <xf numFmtId="0" fontId="5" fillId="3" borderId="108" xfId="13" applyFont="1" applyFill="1" applyBorder="1" applyAlignment="1" applyProtection="1">
      <alignment horizontal="center" vertical="center"/>
      <protection locked="0"/>
    </xf>
    <xf numFmtId="0" fontId="5" fillId="3" borderId="83" xfId="13" applyFont="1" applyFill="1" applyBorder="1" applyAlignment="1" applyProtection="1">
      <alignment horizontal="center" vertical="center"/>
      <protection locked="0"/>
    </xf>
    <xf numFmtId="0" fontId="5" fillId="3" borderId="16" xfId="13" applyFont="1" applyFill="1" applyBorder="1" applyAlignment="1" applyProtection="1">
      <alignment horizontal="left" vertical="center"/>
      <protection locked="0"/>
    </xf>
    <xf numFmtId="0" fontId="5" fillId="3" borderId="15" xfId="13" applyFont="1" applyFill="1" applyBorder="1" applyAlignment="1" applyProtection="1">
      <alignment vertical="center" wrapText="1"/>
      <protection locked="0"/>
    </xf>
    <xf numFmtId="0" fontId="36" fillId="3" borderId="32" xfId="13" applyFont="1" applyFill="1" applyBorder="1" applyAlignment="1" applyProtection="1">
      <alignment horizontal="center" vertical="center" wrapText="1" shrinkToFit="1"/>
      <protection locked="0"/>
    </xf>
    <xf numFmtId="222" fontId="6" fillId="3" borderId="54" xfId="2" applyNumberFormat="1" applyFont="1" applyFill="1" applyBorder="1" applyAlignment="1" applyProtection="1">
      <alignment horizontal="right" vertical="center" shrinkToFit="1"/>
      <protection locked="0"/>
    </xf>
    <xf numFmtId="222" fontId="6" fillId="3" borderId="1" xfId="2" applyNumberFormat="1" applyFont="1" applyFill="1" applyBorder="1" applyAlignment="1" applyProtection="1">
      <alignment horizontal="right" vertical="center" shrinkToFit="1"/>
      <protection locked="0"/>
    </xf>
    <xf numFmtId="187" fontId="6" fillId="3" borderId="34" xfId="13" applyNumberFormat="1" applyFont="1" applyFill="1" applyBorder="1" applyAlignment="1" applyProtection="1">
      <alignment horizontal="center" vertical="center"/>
      <protection locked="0"/>
    </xf>
    <xf numFmtId="0" fontId="5" fillId="3" borderId="109" xfId="13" applyFont="1" applyFill="1" applyBorder="1" applyAlignment="1" applyProtection="1">
      <alignment horizontal="center" vertical="center"/>
      <protection locked="0"/>
    </xf>
    <xf numFmtId="189" fontId="6" fillId="3" borderId="93" xfId="13" applyNumberFormat="1" applyFont="1" applyFill="1" applyBorder="1" applyAlignment="1" applyProtection="1">
      <alignment horizontal="center" vertical="center" shrinkToFit="1"/>
      <protection locked="0"/>
    </xf>
    <xf numFmtId="0" fontId="36" fillId="3" borderId="35" xfId="13" applyFont="1" applyFill="1" applyBorder="1" applyAlignment="1" applyProtection="1">
      <alignment horizontal="center" vertical="center" wrapText="1" shrinkToFit="1"/>
      <protection locked="0"/>
    </xf>
    <xf numFmtId="189" fontId="6" fillId="3" borderId="103" xfId="13" applyNumberFormat="1" applyFont="1" applyFill="1" applyBorder="1" applyAlignment="1" applyProtection="1">
      <alignment horizontal="center" vertical="center" shrinkToFit="1"/>
      <protection locked="0"/>
    </xf>
    <xf numFmtId="0" fontId="6" fillId="3" borderId="104" xfId="13" applyFont="1" applyFill="1" applyBorder="1" applyAlignment="1" applyProtection="1">
      <alignment vertical="center" shrinkToFit="1"/>
      <protection locked="0"/>
    </xf>
    <xf numFmtId="0" fontId="5" fillId="3" borderId="117" xfId="13" applyFont="1" applyFill="1" applyBorder="1" applyAlignment="1" applyProtection="1">
      <alignment horizontal="left" vertical="center"/>
      <protection locked="0"/>
    </xf>
    <xf numFmtId="0" fontId="5" fillId="3" borderId="118" xfId="13" applyFont="1" applyFill="1" applyBorder="1" applyAlignment="1" applyProtection="1">
      <alignment vertical="center" wrapText="1"/>
      <protection locked="0"/>
    </xf>
    <xf numFmtId="0" fontId="36" fillId="3" borderId="105" xfId="13" applyFont="1" applyFill="1" applyBorder="1" applyAlignment="1" applyProtection="1">
      <alignment horizontal="center" vertical="center" wrapText="1" shrinkToFit="1"/>
      <protection locked="0"/>
    </xf>
    <xf numFmtId="222" fontId="6" fillId="3" borderId="106" xfId="2" applyNumberFormat="1" applyFont="1" applyFill="1" applyBorder="1" applyAlignment="1" applyProtection="1">
      <alignment horizontal="right" vertical="center" shrinkToFit="1"/>
      <protection locked="0"/>
    </xf>
    <xf numFmtId="222" fontId="6" fillId="3" borderId="107" xfId="2" applyNumberFormat="1" applyFont="1" applyFill="1" applyBorder="1" applyAlignment="1" applyProtection="1">
      <alignment horizontal="right" vertical="center" shrinkToFit="1"/>
      <protection locked="0"/>
    </xf>
    <xf numFmtId="187" fontId="6" fillId="3" borderId="106" xfId="13" applyNumberFormat="1" applyFont="1" applyFill="1" applyBorder="1" applyAlignment="1" applyProtection="1">
      <alignment horizontal="center" vertical="center"/>
      <protection locked="0"/>
    </xf>
    <xf numFmtId="0" fontId="5" fillId="3" borderId="110" xfId="13" applyFont="1" applyFill="1" applyBorder="1" applyAlignment="1" applyProtection="1">
      <alignment horizontal="center" vertical="center"/>
      <protection locked="0"/>
    </xf>
    <xf numFmtId="189" fontId="6" fillId="9" borderId="89" xfId="13" applyNumberFormat="1" applyFont="1" applyFill="1" applyBorder="1" applyAlignment="1" applyProtection="1">
      <alignment horizontal="center" vertical="center"/>
      <protection locked="0"/>
    </xf>
    <xf numFmtId="0" fontId="6" fillId="9" borderId="0" xfId="13" applyFont="1" applyFill="1" applyAlignment="1" applyProtection="1">
      <alignment vertical="center" shrinkToFit="1"/>
      <protection locked="0"/>
    </xf>
    <xf numFmtId="0" fontId="60" fillId="9" borderId="0" xfId="13" applyFont="1" applyFill="1" applyAlignment="1" applyProtection="1">
      <alignment vertical="center"/>
      <protection locked="0"/>
    </xf>
    <xf numFmtId="0" fontId="6" fillId="9" borderId="0" xfId="13" applyFont="1" applyFill="1" applyAlignment="1" applyProtection="1">
      <alignment vertical="center"/>
      <protection locked="0"/>
    </xf>
    <xf numFmtId="0" fontId="36" fillId="9" borderId="36" xfId="13" applyFont="1" applyFill="1" applyBorder="1" applyAlignment="1" applyProtection="1">
      <alignment horizontal="center" vertical="center" wrapText="1" shrinkToFit="1"/>
      <protection locked="0"/>
    </xf>
    <xf numFmtId="222" fontId="6" fillId="9" borderId="38" xfId="2" applyNumberFormat="1" applyFont="1" applyFill="1" applyBorder="1" applyAlignment="1" applyProtection="1">
      <alignment horizontal="right" vertical="center" shrinkToFit="1"/>
      <protection locked="0"/>
    </xf>
    <xf numFmtId="222" fontId="6" fillId="9" borderId="8" xfId="2" applyNumberFormat="1" applyFont="1" applyFill="1" applyBorder="1" applyAlignment="1" applyProtection="1">
      <alignment horizontal="right" vertical="center" shrinkToFit="1"/>
      <protection locked="0"/>
    </xf>
    <xf numFmtId="38" fontId="6" fillId="9" borderId="31" xfId="2" applyFont="1" applyFill="1" applyBorder="1" applyAlignment="1" applyProtection="1">
      <alignment horizontal="right" vertical="center" shrinkToFit="1"/>
      <protection locked="0"/>
    </xf>
    <xf numFmtId="187" fontId="6" fillId="9" borderId="33" xfId="13" applyNumberFormat="1" applyFont="1" applyFill="1" applyBorder="1" applyAlignment="1" applyProtection="1">
      <alignment horizontal="center" vertical="center"/>
      <protection locked="0"/>
    </xf>
    <xf numFmtId="189" fontId="6" fillId="9" borderId="12" xfId="13" applyNumberFormat="1" applyFont="1" applyFill="1" applyBorder="1" applyAlignment="1" applyProtection="1">
      <alignment horizontal="center" vertical="center"/>
      <protection locked="0"/>
    </xf>
    <xf numFmtId="0" fontId="5" fillId="9" borderId="108" xfId="13" applyFont="1" applyFill="1" applyBorder="1" applyAlignment="1" applyProtection="1">
      <alignment horizontal="center" vertical="center"/>
      <protection locked="0"/>
    </xf>
    <xf numFmtId="0" fontId="5" fillId="10" borderId="94" xfId="13" applyFont="1" applyFill="1" applyBorder="1" applyAlignment="1" applyProtection="1">
      <alignment horizontal="center" vertical="center"/>
      <protection locked="0"/>
    </xf>
    <xf numFmtId="0" fontId="6" fillId="0" borderId="99" xfId="13" applyFont="1" applyBorder="1" applyAlignment="1" applyProtection="1">
      <alignment vertical="center"/>
      <protection locked="0"/>
    </xf>
    <xf numFmtId="189" fontId="6" fillId="0" borderId="100" xfId="13" applyNumberFormat="1" applyFont="1" applyBorder="1" applyAlignment="1" applyProtection="1">
      <alignment vertical="center"/>
      <protection locked="0"/>
    </xf>
    <xf numFmtId="0" fontId="6" fillId="0" borderId="101" xfId="13" applyFont="1" applyBorder="1" applyAlignment="1" applyProtection="1">
      <alignment vertical="center"/>
      <protection locked="0"/>
    </xf>
    <xf numFmtId="0" fontId="5" fillId="0" borderId="102" xfId="13" applyFont="1" applyBorder="1" applyProtection="1">
      <protection locked="0"/>
    </xf>
    <xf numFmtId="0" fontId="29" fillId="0" borderId="0" xfId="13" applyFont="1" applyAlignment="1" applyProtection="1">
      <alignment horizontal="left" vertical="center"/>
      <protection locked="0"/>
    </xf>
    <xf numFmtId="0" fontId="5" fillId="0" borderId="0" xfId="13" applyFont="1" applyAlignment="1" applyProtection="1">
      <alignment horizontal="left" vertical="center" wrapText="1"/>
      <protection locked="0"/>
    </xf>
    <xf numFmtId="0" fontId="5" fillId="0" borderId="0" xfId="13" applyFont="1" applyAlignment="1" applyProtection="1">
      <alignment horizontal="center" vertical="center"/>
      <protection locked="0"/>
    </xf>
    <xf numFmtId="38" fontId="11" fillId="0" borderId="0" xfId="3" applyFont="1" applyFill="1" applyBorder="1" applyAlignment="1" applyProtection="1">
      <alignment vertical="center"/>
      <protection locked="0"/>
    </xf>
    <xf numFmtId="38" fontId="5" fillId="0" borderId="0" xfId="3" applyFont="1" applyFill="1" applyBorder="1" applyAlignment="1" applyProtection="1">
      <alignment vertical="center"/>
      <protection locked="0"/>
    </xf>
    <xf numFmtId="0" fontId="5" fillId="0" borderId="0" xfId="13" applyFont="1" applyAlignment="1" applyProtection="1">
      <alignment vertical="center"/>
      <protection locked="0"/>
    </xf>
    <xf numFmtId="0" fontId="29" fillId="0" borderId="0" xfId="13" applyFont="1" applyAlignment="1" applyProtection="1">
      <alignment horizontal="left" vertical="center" wrapText="1"/>
      <protection locked="0"/>
    </xf>
    <xf numFmtId="0" fontId="6" fillId="0" borderId="0" xfId="9" applyFont="1" applyProtection="1">
      <protection locked="0"/>
    </xf>
    <xf numFmtId="186" fontId="13" fillId="0" borderId="13" xfId="9" applyNumberFormat="1" applyFont="1" applyBorder="1" applyAlignment="1" applyProtection="1">
      <alignment horizontal="left" vertical="center"/>
      <protection locked="0"/>
    </xf>
    <xf numFmtId="0" fontId="27" fillId="0" borderId="13" xfId="13" applyFont="1" applyBorder="1" applyAlignment="1" applyProtection="1">
      <alignment horizontal="right" vertical="center" wrapText="1" shrinkToFit="1"/>
      <protection locked="0"/>
    </xf>
    <xf numFmtId="186" fontId="13" fillId="0" borderId="0" xfId="9" applyNumberFormat="1" applyFont="1" applyAlignment="1" applyProtection="1">
      <alignment horizontal="left" vertical="center"/>
      <protection locked="0"/>
    </xf>
    <xf numFmtId="0" fontId="27" fillId="0" borderId="0" xfId="9" applyFont="1" applyAlignment="1" applyProtection="1">
      <alignment horizontal="right" vertical="center"/>
      <protection locked="0"/>
    </xf>
    <xf numFmtId="186" fontId="27" fillId="0" borderId="0" xfId="9" applyNumberFormat="1" applyFont="1" applyAlignment="1" applyProtection="1">
      <alignment horizontal="left"/>
      <protection locked="0"/>
    </xf>
    <xf numFmtId="0" fontId="5" fillId="0" borderId="0" xfId="9" applyFont="1" applyAlignment="1" applyProtection="1">
      <alignment horizontal="right"/>
      <protection locked="0"/>
    </xf>
    <xf numFmtId="0" fontId="6" fillId="0" borderId="0" xfId="16" applyFont="1" applyAlignment="1" applyProtection="1">
      <alignment horizontal="left" vertical="center" wrapText="1"/>
      <protection locked="0"/>
    </xf>
    <xf numFmtId="0" fontId="6" fillId="0" borderId="0" xfId="13" applyFont="1" applyProtection="1">
      <protection locked="0"/>
    </xf>
    <xf numFmtId="0" fontId="59" fillId="0" borderId="0" xfId="0" applyFont="1" applyProtection="1">
      <alignment vertical="center"/>
      <protection locked="0"/>
    </xf>
    <xf numFmtId="0" fontId="5" fillId="2" borderId="16" xfId="9" applyFont="1" applyFill="1" applyBorder="1" applyAlignment="1" applyProtection="1">
      <alignment horizontal="center" vertical="center" wrapText="1" shrinkToFit="1" readingOrder="1"/>
      <protection locked="0"/>
    </xf>
    <xf numFmtId="0" fontId="5" fillId="0" borderId="0" xfId="9" applyFont="1" applyAlignment="1" applyProtection="1">
      <alignment horizontal="center" vertical="center" shrinkToFit="1"/>
      <protection locked="0"/>
    </xf>
    <xf numFmtId="0" fontId="6" fillId="0" borderId="0" xfId="13" applyFont="1" applyAlignment="1" applyProtection="1">
      <alignment horizontal="left" vertical="center"/>
      <protection locked="0"/>
    </xf>
    <xf numFmtId="0" fontId="5" fillId="2" borderId="1" xfId="16" applyFont="1" applyFill="1" applyBorder="1" applyAlignment="1" applyProtection="1">
      <alignment horizontal="center" vertical="center" wrapText="1"/>
      <protection locked="0"/>
    </xf>
    <xf numFmtId="38" fontId="5" fillId="8" borderId="27" xfId="2" applyFont="1" applyFill="1" applyBorder="1" applyAlignment="1" applyProtection="1">
      <alignment horizontal="right" vertical="center" wrapText="1"/>
      <protection locked="0"/>
    </xf>
    <xf numFmtId="38" fontId="5" fillId="8" borderId="27" xfId="2" applyFont="1" applyFill="1" applyBorder="1" applyAlignment="1" applyProtection="1">
      <alignment horizontal="right" vertical="center" shrinkToFit="1" readingOrder="1"/>
      <protection locked="0"/>
    </xf>
    <xf numFmtId="38" fontId="5" fillId="8" borderId="28" xfId="2" applyFont="1" applyFill="1" applyBorder="1" applyAlignment="1" applyProtection="1">
      <alignment horizontal="right" vertical="center" shrinkToFit="1" readingOrder="1"/>
      <protection locked="0"/>
    </xf>
    <xf numFmtId="38" fontId="5" fillId="8" borderId="29" xfId="2" applyFont="1" applyFill="1" applyBorder="1" applyAlignment="1" applyProtection="1">
      <alignment horizontal="right" vertical="center" shrinkToFit="1" readingOrder="1"/>
      <protection locked="0"/>
    </xf>
    <xf numFmtId="0" fontId="6" fillId="0" borderId="0" xfId="9" applyFont="1" applyAlignment="1" applyProtection="1">
      <alignment horizontal="center" vertical="center"/>
      <protection locked="0"/>
    </xf>
    <xf numFmtId="0" fontId="6" fillId="0" borderId="0" xfId="9" applyFont="1" applyAlignment="1" applyProtection="1">
      <alignment horizontal="center" vertical="center" wrapText="1"/>
      <protection locked="0"/>
    </xf>
    <xf numFmtId="176" fontId="6" fillId="0" borderId="0" xfId="9" applyNumberFormat="1" applyFont="1" applyAlignment="1" applyProtection="1">
      <alignment horizontal="center" vertical="center" shrinkToFit="1" readingOrder="1"/>
      <protection locked="0"/>
    </xf>
    <xf numFmtId="0" fontId="6" fillId="0" borderId="0" xfId="9" applyFont="1" applyAlignment="1" applyProtection="1">
      <alignment vertical="center" wrapText="1" shrinkToFit="1" readingOrder="1"/>
      <protection locked="0"/>
    </xf>
    <xf numFmtId="0" fontId="6" fillId="0" borderId="0" xfId="9" applyFont="1" applyAlignment="1" applyProtection="1">
      <alignment horizontal="center" vertical="center" shrinkToFit="1"/>
      <protection locked="0"/>
    </xf>
    <xf numFmtId="38" fontId="6" fillId="0" borderId="0" xfId="2" applyFont="1" applyFill="1" applyBorder="1" applyAlignment="1" applyProtection="1">
      <alignment horizontal="right" vertical="center" shrinkToFit="1" readingOrder="1"/>
      <protection locked="0"/>
    </xf>
    <xf numFmtId="38" fontId="6" fillId="0" borderId="0" xfId="2" applyFont="1" applyFill="1" applyBorder="1" applyAlignment="1" applyProtection="1">
      <alignment horizontal="right" vertical="center" wrapText="1"/>
      <protection locked="0"/>
    </xf>
    <xf numFmtId="0" fontId="6" fillId="0" borderId="0" xfId="16" applyFont="1" applyProtection="1">
      <protection locked="0"/>
    </xf>
    <xf numFmtId="0" fontId="5" fillId="0" borderId="0" xfId="16" applyFont="1" applyAlignment="1" applyProtection="1">
      <alignment vertical="center"/>
      <protection locked="0"/>
    </xf>
    <xf numFmtId="0" fontId="5" fillId="0" borderId="0" xfId="16" applyFont="1" applyAlignment="1" applyProtection="1">
      <alignment vertical="center" wrapText="1"/>
      <protection locked="0"/>
    </xf>
    <xf numFmtId="0" fontId="5" fillId="0" borderId="0" xfId="16" applyFont="1" applyProtection="1">
      <protection locked="0"/>
    </xf>
    <xf numFmtId="0" fontId="29" fillId="0" borderId="1" xfId="16" applyFont="1" applyBorder="1" applyAlignment="1" applyProtection="1">
      <alignment horizontal="center" vertical="center" wrapText="1" shrinkToFit="1"/>
      <protection locked="0"/>
    </xf>
    <xf numFmtId="0" fontId="97" fillId="0" borderId="142" xfId="16" applyFont="1" applyBorder="1" applyAlignment="1" applyProtection="1">
      <alignment horizontal="center" vertical="center" wrapText="1" shrinkToFit="1"/>
      <protection locked="0"/>
    </xf>
    <xf numFmtId="0" fontId="97" fillId="0" borderId="3" xfId="16" applyFont="1" applyBorder="1" applyAlignment="1" applyProtection="1">
      <alignment horizontal="center" vertical="center" wrapText="1" shrinkToFit="1"/>
      <protection locked="0"/>
    </xf>
    <xf numFmtId="0" fontId="5" fillId="0" borderId="0" xfId="13" applyFont="1" applyAlignment="1" applyProtection="1">
      <alignment wrapText="1"/>
      <protection locked="0"/>
    </xf>
    <xf numFmtId="0" fontId="6" fillId="8" borderId="13" xfId="6" applyFont="1" applyFill="1" applyBorder="1" applyAlignment="1">
      <alignment horizontal="left" vertical="center"/>
    </xf>
    <xf numFmtId="38" fontId="6" fillId="8" borderId="7" xfId="2" applyFont="1" applyFill="1" applyBorder="1" applyAlignment="1" applyProtection="1">
      <alignment horizontal="right" vertical="center" shrinkToFit="1"/>
    </xf>
    <xf numFmtId="38" fontId="6" fillId="8" borderId="96" xfId="2" applyFont="1" applyFill="1" applyBorder="1" applyAlignment="1" applyProtection="1">
      <alignment horizontal="right" vertical="center" shrinkToFit="1"/>
    </xf>
    <xf numFmtId="38" fontId="6" fillId="8" borderId="97" xfId="2" applyFont="1" applyFill="1" applyBorder="1" applyAlignment="1" applyProtection="1">
      <alignment horizontal="right" vertical="center" shrinkToFit="1"/>
    </xf>
    <xf numFmtId="38" fontId="6" fillId="8" borderId="98" xfId="2" applyFont="1" applyFill="1" applyBorder="1" applyAlignment="1" applyProtection="1">
      <alignment horizontal="right" vertical="center" shrinkToFit="1"/>
    </xf>
    <xf numFmtId="38" fontId="5" fillId="8" borderId="5" xfId="2" applyFont="1" applyFill="1" applyBorder="1" applyAlignment="1" applyProtection="1">
      <alignment horizontal="right" vertical="center" wrapText="1" shrinkToFit="1" readingOrder="1"/>
    </xf>
    <xf numFmtId="38" fontId="5" fillId="8" borderId="16" xfId="2" applyFont="1" applyFill="1" applyBorder="1" applyAlignment="1" applyProtection="1">
      <alignment horizontal="right" vertical="center" wrapText="1" shrinkToFit="1" readingOrder="1"/>
    </xf>
    <xf numFmtId="38" fontId="5" fillId="8" borderId="1" xfId="2" applyFont="1" applyFill="1" applyBorder="1" applyAlignment="1" applyProtection="1">
      <alignment horizontal="right" vertical="center" wrapText="1" shrinkToFit="1" readingOrder="1"/>
    </xf>
    <xf numFmtId="38" fontId="5" fillId="8" borderId="8" xfId="2" applyFont="1" applyFill="1" applyBorder="1" applyAlignment="1" applyProtection="1">
      <alignment horizontal="right" vertical="center" wrapText="1"/>
    </xf>
    <xf numFmtId="38" fontId="5" fillId="8" borderId="25" xfId="2" applyFont="1" applyFill="1" applyBorder="1" applyAlignment="1" applyProtection="1">
      <alignment horizontal="right" vertical="center" shrinkToFit="1" readingOrder="1"/>
    </xf>
    <xf numFmtId="38" fontId="5" fillId="8" borderId="26" xfId="2" applyFont="1" applyFill="1" applyBorder="1" applyAlignment="1" applyProtection="1">
      <alignment horizontal="right" vertical="center" shrinkToFit="1" readingOrder="1"/>
    </xf>
    <xf numFmtId="0" fontId="5" fillId="9" borderId="145" xfId="0" applyFont="1" applyFill="1" applyBorder="1" applyProtection="1">
      <alignment vertical="center"/>
      <protection locked="0"/>
    </xf>
    <xf numFmtId="0" fontId="119" fillId="0" borderId="0" xfId="10" applyFont="1" applyAlignment="1">
      <alignment horizontal="center" vertical="center"/>
    </xf>
    <xf numFmtId="228" fontId="120" fillId="0" borderId="0" xfId="21" applyNumberFormat="1" applyFont="1" applyAlignment="1">
      <alignment horizontal="center" vertical="center" shrinkToFit="1"/>
    </xf>
    <xf numFmtId="0" fontId="121" fillId="0" borderId="0" xfId="21" applyFont="1" applyAlignment="1">
      <alignment horizontal="center" vertical="center" shrinkToFit="1"/>
    </xf>
    <xf numFmtId="0" fontId="121" fillId="0" borderId="0" xfId="21" applyFont="1" applyAlignment="1">
      <alignment horizontal="center" vertical="center"/>
    </xf>
    <xf numFmtId="0" fontId="16" fillId="0" borderId="0" xfId="0" applyFont="1" applyAlignment="1" applyProtection="1">
      <alignment horizontal="left" vertical="center"/>
      <protection locked="0"/>
    </xf>
    <xf numFmtId="0" fontId="16" fillId="0" borderId="0" xfId="0" applyFont="1" applyProtection="1">
      <alignment vertical="center"/>
      <protection locked="0"/>
    </xf>
    <xf numFmtId="0" fontId="16" fillId="0" borderId="0" xfId="0" applyFont="1" applyAlignment="1" applyProtection="1">
      <alignment horizontal="right" vertical="center"/>
      <protection locked="0"/>
    </xf>
    <xf numFmtId="0" fontId="16" fillId="0" borderId="0" xfId="14" applyFont="1" applyProtection="1">
      <protection locked="0"/>
    </xf>
    <xf numFmtId="0" fontId="16" fillId="0" borderId="0" xfId="14"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0" xfId="14" applyFont="1" applyAlignment="1" applyProtection="1">
      <alignment vertical="center"/>
      <protection locked="0"/>
    </xf>
    <xf numFmtId="0" fontId="51" fillId="0" borderId="0" xfId="0" applyFont="1" applyProtection="1">
      <alignment vertical="center"/>
      <protection locked="0"/>
    </xf>
    <xf numFmtId="0" fontId="46" fillId="0" borderId="0" xfId="0" applyFont="1" applyProtection="1">
      <alignment vertical="center"/>
      <protection locked="0"/>
    </xf>
    <xf numFmtId="0" fontId="46" fillId="0" borderId="0" xfId="0" applyFont="1" applyAlignment="1" applyProtection="1">
      <alignment vertical="center" wrapText="1"/>
      <protection locked="0"/>
    </xf>
    <xf numFmtId="0" fontId="125" fillId="0" borderId="0" xfId="0" applyFont="1" applyAlignment="1" applyProtection="1">
      <alignment vertical="center" wrapText="1"/>
      <protection locked="0"/>
    </xf>
    <xf numFmtId="0" fontId="125" fillId="0" borderId="0" xfId="0" applyFont="1" applyProtection="1">
      <alignment vertical="center"/>
      <protection locked="0"/>
    </xf>
    <xf numFmtId="0" fontId="125" fillId="0" borderId="0" xfId="0" applyFont="1" applyAlignment="1" applyProtection="1">
      <alignment vertical="top" wrapText="1"/>
      <protection locked="0"/>
    </xf>
    <xf numFmtId="0" fontId="125" fillId="0" borderId="0" xfId="0" applyFont="1" applyAlignment="1" applyProtection="1">
      <alignment horizontal="center" vertical="center" wrapText="1"/>
      <protection locked="0"/>
    </xf>
    <xf numFmtId="0" fontId="126" fillId="0" borderId="0" xfId="0" applyFont="1" applyAlignment="1" applyProtection="1">
      <alignment vertical="center" wrapText="1"/>
      <protection locked="0"/>
    </xf>
    <xf numFmtId="0" fontId="126" fillId="0" borderId="0" xfId="0" applyFont="1" applyProtection="1">
      <alignment vertical="center"/>
      <protection locked="0"/>
    </xf>
    <xf numFmtId="0" fontId="57" fillId="0" borderId="0" xfId="0" applyFont="1" applyAlignment="1" applyProtection="1">
      <alignment vertical="center" wrapText="1"/>
      <protection locked="0"/>
    </xf>
    <xf numFmtId="0" fontId="57" fillId="0" borderId="0" xfId="0" applyFont="1" applyProtection="1">
      <alignment vertical="center"/>
      <protection locked="0"/>
    </xf>
    <xf numFmtId="0" fontId="9" fillId="0" borderId="0" xfId="0" applyFont="1" applyAlignment="1" applyProtection="1">
      <alignment horizontal="right" vertical="center"/>
      <protection locked="0"/>
    </xf>
    <xf numFmtId="0" fontId="10" fillId="0" borderId="0" xfId="0" applyFont="1" applyAlignment="1" applyProtection="1">
      <alignment horizontal="right" vertical="center"/>
      <protection locked="0"/>
    </xf>
    <xf numFmtId="0" fontId="5" fillId="0" borderId="0" xfId="14" applyFont="1" applyProtection="1">
      <protection locked="0"/>
    </xf>
    <xf numFmtId="0" fontId="5" fillId="0" borderId="0" xfId="14" applyFont="1" applyAlignment="1" applyProtection="1">
      <alignment vertical="center"/>
      <protection locked="0"/>
    </xf>
    <xf numFmtId="0" fontId="6" fillId="3" borderId="0" xfId="14" applyFont="1" applyFill="1" applyAlignment="1" applyProtection="1">
      <alignment horizontal="left" vertical="center"/>
      <protection locked="0"/>
    </xf>
    <xf numFmtId="0" fontId="11" fillId="3" borderId="0" xfId="0" applyFont="1" applyFill="1" applyAlignment="1" applyProtection="1">
      <alignment horizontal="center" vertical="center"/>
      <protection locked="0"/>
    </xf>
    <xf numFmtId="0" fontId="5" fillId="3" borderId="0" xfId="0" applyFont="1" applyFill="1" applyAlignment="1" applyProtection="1">
      <alignment horizontal="left" vertical="center"/>
      <protection locked="0"/>
    </xf>
    <xf numFmtId="0" fontId="5" fillId="3" borderId="0" xfId="14" applyFont="1" applyFill="1" applyProtection="1">
      <protection locked="0"/>
    </xf>
    <xf numFmtId="0" fontId="5" fillId="3" borderId="0" xfId="0" applyFont="1" applyFill="1" applyAlignment="1" applyProtection="1">
      <alignment horizontal="right" vertical="center"/>
      <protection locked="0"/>
    </xf>
    <xf numFmtId="0" fontId="5" fillId="3" borderId="0" xfId="0" applyFont="1" applyFill="1" applyAlignment="1" applyProtection="1">
      <alignment horizontal="center" vertical="center"/>
      <protection locked="0"/>
    </xf>
    <xf numFmtId="0" fontId="11" fillId="0" borderId="0" xfId="0" applyFont="1" applyAlignment="1" applyProtection="1">
      <alignment horizontal="left" vertical="center"/>
      <protection locked="0"/>
    </xf>
    <xf numFmtId="0" fontId="6" fillId="0" borderId="0" xfId="14" applyFont="1" applyProtection="1">
      <protection locked="0"/>
    </xf>
    <xf numFmtId="0" fontId="5" fillId="0" borderId="5" xfId="14" quotePrefix="1" applyFont="1" applyBorder="1" applyAlignment="1" applyProtection="1">
      <alignment vertical="center"/>
      <protection locked="0"/>
    </xf>
    <xf numFmtId="0" fontId="5" fillId="0" borderId="16" xfId="14" quotePrefix="1" applyFont="1" applyBorder="1" applyAlignment="1" applyProtection="1">
      <alignment vertical="center"/>
      <protection locked="0"/>
    </xf>
    <xf numFmtId="0" fontId="5" fillId="0" borderId="10" xfId="14" quotePrefix="1" applyFont="1" applyBorder="1" applyAlignment="1" applyProtection="1">
      <alignment vertical="center"/>
      <protection locked="0"/>
    </xf>
    <xf numFmtId="198" fontId="5" fillId="0" borderId="0" xfId="0" applyNumberFormat="1" applyFont="1" applyProtection="1">
      <alignment vertical="center"/>
      <protection locked="0"/>
    </xf>
    <xf numFmtId="0" fontId="5" fillId="0" borderId="12" xfId="14" quotePrefix="1" applyFont="1" applyBorder="1" applyAlignment="1" applyProtection="1">
      <alignment vertical="center"/>
      <protection locked="0"/>
    </xf>
    <xf numFmtId="0" fontId="5" fillId="0" borderId="8" xfId="14" quotePrefix="1" applyFont="1" applyBorder="1" applyAlignment="1" applyProtection="1">
      <alignment vertical="center"/>
      <protection locked="0"/>
    </xf>
    <xf numFmtId="0" fontId="5" fillId="0" borderId="3" xfId="14" quotePrefix="1" applyFont="1" applyBorder="1" applyAlignment="1" applyProtection="1">
      <alignment vertical="center"/>
      <protection locked="0"/>
    </xf>
    <xf numFmtId="38" fontId="5" fillId="0" borderId="0" xfId="2" applyFont="1" applyFill="1" applyBorder="1" applyAlignment="1" applyProtection="1">
      <alignment vertical="center"/>
      <protection locked="0"/>
    </xf>
    <xf numFmtId="38" fontId="5" fillId="0" borderId="0" xfId="2" applyFont="1" applyFill="1" applyBorder="1" applyAlignment="1" applyProtection="1">
      <alignment horizontal="center" vertical="center"/>
      <protection locked="0"/>
    </xf>
    <xf numFmtId="0" fontId="12" fillId="0" borderId="0" xfId="0" applyFont="1" applyProtection="1">
      <alignment vertical="center"/>
      <protection locked="0"/>
    </xf>
    <xf numFmtId="0" fontId="9" fillId="0" borderId="0" xfId="0" applyFont="1" applyAlignment="1" applyProtection="1">
      <alignment horizontal="left" vertical="center"/>
      <protection locked="0"/>
    </xf>
    <xf numFmtId="0" fontId="6" fillId="0" borderId="4" xfId="0" applyFont="1" applyBorder="1" applyAlignment="1" applyProtection="1">
      <alignment horizontal="center" vertical="center"/>
      <protection locked="0"/>
    </xf>
    <xf numFmtId="0" fontId="9" fillId="0" borderId="0" xfId="0" applyFont="1" applyProtection="1">
      <alignment vertical="center"/>
      <protection locked="0"/>
    </xf>
    <xf numFmtId="0" fontId="8" fillId="0" borderId="0" xfId="0" applyFont="1" applyAlignment="1" applyProtection="1">
      <alignment horizontal="left"/>
      <protection locked="0"/>
    </xf>
    <xf numFmtId="177" fontId="8" fillId="0" borderId="0" xfId="0" applyNumberFormat="1" applyFont="1" applyAlignment="1" applyProtection="1">
      <alignment horizontal="center"/>
      <protection locked="0"/>
    </xf>
    <xf numFmtId="0" fontId="8" fillId="0" borderId="0" xfId="0" applyFont="1" applyAlignment="1" applyProtection="1">
      <alignment horizontal="center"/>
      <protection locked="0"/>
    </xf>
    <xf numFmtId="0" fontId="29" fillId="0" borderId="0" xfId="14" applyFont="1" applyAlignment="1" applyProtection="1">
      <alignment horizontal="left" vertical="center"/>
      <protection locked="0"/>
    </xf>
    <xf numFmtId="0" fontId="7" fillId="0" borderId="0" xfId="0" applyFont="1" applyAlignment="1" applyProtection="1">
      <alignment horizontal="center" vertical="center" textRotation="255"/>
      <protection locked="0"/>
    </xf>
    <xf numFmtId="0" fontId="8" fillId="0" borderId="0" xfId="14" applyFont="1" applyProtection="1">
      <protection locked="0"/>
    </xf>
    <xf numFmtId="0" fontId="6" fillId="0" borderId="0" xfId="14" applyFont="1" applyAlignment="1" applyProtection="1">
      <alignment horizontal="left" vertical="center"/>
      <protection locked="0"/>
    </xf>
    <xf numFmtId="0" fontId="6" fillId="0" borderId="139" xfId="0" applyFont="1" applyBorder="1" applyAlignment="1" applyProtection="1">
      <alignment horizontal="center" vertical="center"/>
      <protection locked="0"/>
    </xf>
    <xf numFmtId="0" fontId="6" fillId="0" borderId="149"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16" borderId="1" xfId="0" applyFont="1" applyFill="1" applyBorder="1" applyAlignment="1" applyProtection="1">
      <alignment horizontal="center" vertical="center"/>
      <protection locked="0"/>
    </xf>
    <xf numFmtId="0" fontId="6" fillId="3" borderId="142" xfId="0" applyFont="1" applyFill="1" applyBorder="1" applyAlignment="1" applyProtection="1">
      <alignment horizontal="center" vertical="center"/>
      <protection locked="0"/>
    </xf>
    <xf numFmtId="0" fontId="5" fillId="0" borderId="6" xfId="0" applyFont="1" applyBorder="1" applyAlignment="1" applyProtection="1">
      <alignment horizontal="center" vertical="center" textRotation="255"/>
      <protection locked="0"/>
    </xf>
    <xf numFmtId="0" fontId="55" fillId="0" borderId="6" xfId="5" applyFont="1" applyBorder="1" applyProtection="1">
      <alignment vertical="center"/>
      <protection locked="0"/>
    </xf>
    <xf numFmtId="0" fontId="6" fillId="0" borderId="6" xfId="0" applyFont="1" applyBorder="1" applyAlignment="1" applyProtection="1">
      <alignment horizontal="center" vertical="center"/>
      <protection locked="0"/>
    </xf>
    <xf numFmtId="0" fontId="5" fillId="0" borderId="6" xfId="0" applyFont="1" applyBorder="1" applyProtection="1">
      <alignment vertical="center"/>
      <protection locked="0"/>
    </xf>
    <xf numFmtId="0" fontId="5" fillId="0" borderId="13" xfId="0" applyFont="1" applyBorder="1" applyAlignment="1" applyProtection="1">
      <alignment horizontal="center" vertical="center" textRotation="255"/>
      <protection locked="0"/>
    </xf>
    <xf numFmtId="0" fontId="55" fillId="0" borderId="13" xfId="5" applyFont="1" applyBorder="1" applyProtection="1">
      <alignment vertical="center"/>
      <protection locked="0"/>
    </xf>
    <xf numFmtId="0" fontId="6" fillId="0" borderId="13" xfId="0" applyFont="1" applyBorder="1" applyAlignment="1" applyProtection="1">
      <alignment horizontal="center" vertical="center"/>
      <protection locked="0"/>
    </xf>
    <xf numFmtId="0" fontId="23" fillId="0" borderId="6" xfId="14" applyFont="1" applyBorder="1" applyAlignment="1" applyProtection="1">
      <alignment horizontal="center" vertical="center" textRotation="255" wrapText="1"/>
      <protection locked="0"/>
    </xf>
    <xf numFmtId="0" fontId="23" fillId="0" borderId="0" xfId="14" applyFont="1" applyAlignment="1" applyProtection="1">
      <alignment horizontal="center" vertical="center" textRotation="255" wrapText="1"/>
      <protection locked="0"/>
    </xf>
    <xf numFmtId="0" fontId="55" fillId="0" borderId="6" xfId="0" applyFont="1" applyBorder="1" applyProtection="1">
      <alignment vertical="center"/>
      <protection locked="0"/>
    </xf>
    <xf numFmtId="0" fontId="5" fillId="0" borderId="6" xfId="0" applyFont="1" applyBorder="1" applyAlignment="1" applyProtection="1">
      <alignment vertical="center" wrapText="1"/>
      <protection locked="0"/>
    </xf>
    <xf numFmtId="0" fontId="55" fillId="0" borderId="0" xfId="0" applyFont="1" applyProtection="1">
      <alignment vertical="center"/>
      <protection locked="0"/>
    </xf>
    <xf numFmtId="0" fontId="7" fillId="3" borderId="0" xfId="0" applyFont="1" applyFill="1" applyAlignment="1" applyProtection="1">
      <alignment vertical="center" wrapText="1"/>
      <protection locked="0"/>
    </xf>
    <xf numFmtId="0" fontId="5" fillId="0" borderId="0" xfId="14" applyFont="1" applyAlignment="1" applyProtection="1">
      <alignment horizontal="left" vertical="center" wrapText="1"/>
      <protection locked="0"/>
    </xf>
    <xf numFmtId="0" fontId="5" fillId="0" borderId="0" xfId="0" applyFont="1" applyAlignment="1" applyProtection="1">
      <alignment horizontal="right"/>
      <protection locked="0"/>
    </xf>
    <xf numFmtId="184" fontId="5" fillId="0" borderId="0" xfId="0" applyNumberFormat="1" applyFont="1" applyProtection="1">
      <alignment vertical="center"/>
      <protection locked="0"/>
    </xf>
    <xf numFmtId="0" fontId="6" fillId="9" borderId="1" xfId="0" applyFont="1" applyFill="1" applyBorder="1" applyProtection="1">
      <alignment vertical="center"/>
      <protection locked="0"/>
    </xf>
    <xf numFmtId="0" fontId="60" fillId="9" borderId="1" xfId="0" applyFont="1" applyFill="1" applyBorder="1" applyProtection="1">
      <alignment vertical="center"/>
      <protection locked="0"/>
    </xf>
    <xf numFmtId="0" fontId="85" fillId="9" borderId="1" xfId="0" applyFont="1" applyFill="1" applyBorder="1" applyProtection="1">
      <alignment vertical="center"/>
      <protection locked="0"/>
    </xf>
    <xf numFmtId="0" fontId="60" fillId="9" borderId="16" xfId="0" applyFont="1" applyFill="1" applyBorder="1" applyAlignment="1" applyProtection="1">
      <alignment horizontal="right" vertical="center"/>
      <protection locked="0"/>
    </xf>
    <xf numFmtId="0" fontId="60" fillId="9" borderId="4" xfId="0" applyFont="1" applyFill="1" applyBorder="1" applyProtection="1">
      <alignment vertical="center"/>
      <protection locked="0"/>
    </xf>
    <xf numFmtId="0" fontId="6" fillId="9" borderId="16" xfId="0" applyFont="1" applyFill="1" applyBorder="1" applyAlignment="1" applyProtection="1">
      <alignment horizontal="right" vertical="center" shrinkToFit="1"/>
      <protection locked="0"/>
    </xf>
    <xf numFmtId="0" fontId="6" fillId="9" borderId="4" xfId="0" applyFont="1" applyFill="1" applyBorder="1" applyAlignment="1" applyProtection="1">
      <alignment vertical="center" shrinkToFit="1"/>
      <protection locked="0"/>
    </xf>
    <xf numFmtId="0" fontId="60" fillId="0" borderId="0" xfId="0" applyFont="1" applyProtection="1">
      <alignment vertical="center"/>
      <protection locked="0"/>
    </xf>
    <xf numFmtId="0" fontId="5" fillId="0" borderId="191" xfId="0" applyFont="1" applyBorder="1" applyProtection="1">
      <alignment vertical="center"/>
      <protection locked="0"/>
    </xf>
    <xf numFmtId="0" fontId="6" fillId="0" borderId="192" xfId="0" applyFont="1" applyBorder="1" applyProtection="1">
      <alignment vertical="center"/>
      <protection locked="0"/>
    </xf>
    <xf numFmtId="0" fontId="60" fillId="0" borderId="192" xfId="0" applyFont="1" applyBorder="1" applyProtection="1">
      <alignment vertical="center"/>
      <protection locked="0"/>
    </xf>
    <xf numFmtId="0" fontId="6" fillId="0" borderId="193" xfId="0" applyFont="1" applyBorder="1" applyProtection="1">
      <alignment vertical="center"/>
      <protection locked="0"/>
    </xf>
    <xf numFmtId="0" fontId="5" fillId="0" borderId="194" xfId="0" applyFont="1" applyBorder="1" applyAlignment="1" applyProtection="1">
      <alignment horizontal="left" vertical="center"/>
      <protection locked="0"/>
    </xf>
    <xf numFmtId="0" fontId="5" fillId="0" borderId="195" xfId="0" applyFont="1" applyBorder="1" applyProtection="1">
      <alignment vertical="center"/>
      <protection locked="0"/>
    </xf>
    <xf numFmtId="0" fontId="6" fillId="0" borderId="194" xfId="0" applyFont="1" applyBorder="1" applyProtection="1">
      <alignment vertical="center"/>
      <protection locked="0"/>
    </xf>
    <xf numFmtId="0" fontId="14" fillId="0" borderId="195" xfId="0" applyFont="1" applyBorder="1" applyProtection="1">
      <alignment vertical="center"/>
      <protection locked="0"/>
    </xf>
    <xf numFmtId="183" fontId="72" fillId="0" borderId="144" xfId="0" applyNumberFormat="1" applyFont="1" applyBorder="1" applyAlignment="1" applyProtection="1">
      <alignment horizontal="center" vertical="center"/>
      <protection locked="0"/>
    </xf>
    <xf numFmtId="0" fontId="6" fillId="0" borderId="196" xfId="0" applyFont="1" applyBorder="1" applyProtection="1">
      <alignment vertical="center"/>
      <protection locked="0"/>
    </xf>
    <xf numFmtId="0" fontId="6" fillId="0" borderId="197" xfId="0" applyFont="1" applyBorder="1" applyProtection="1">
      <alignment vertical="center"/>
      <protection locked="0"/>
    </xf>
    <xf numFmtId="0" fontId="5" fillId="0" borderId="197" xfId="0" applyFont="1" applyBorder="1" applyProtection="1">
      <alignment vertical="center"/>
      <protection locked="0"/>
    </xf>
    <xf numFmtId="0" fontId="14" fillId="0" borderId="197" xfId="0" applyFont="1" applyBorder="1" applyProtection="1">
      <alignment vertical="center"/>
      <protection locked="0"/>
    </xf>
    <xf numFmtId="0" fontId="14" fillId="0" borderId="198" xfId="0" applyFont="1" applyBorder="1" applyProtection="1">
      <alignment vertical="center"/>
      <protection locked="0"/>
    </xf>
    <xf numFmtId="0" fontId="6" fillId="0" borderId="191" xfId="0" applyFont="1" applyBorder="1" applyProtection="1">
      <alignment vertical="center"/>
      <protection locked="0"/>
    </xf>
    <xf numFmtId="0" fontId="6" fillId="0" borderId="195" xfId="0" applyFont="1" applyBorder="1" applyProtection="1">
      <alignment vertical="center"/>
      <protection locked="0"/>
    </xf>
    <xf numFmtId="0" fontId="6" fillId="0" borderId="198" xfId="0" applyFont="1" applyBorder="1" applyProtection="1">
      <alignment vertical="center"/>
      <protection locked="0"/>
    </xf>
    <xf numFmtId="0" fontId="6" fillId="8" borderId="1"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49" xfId="0" applyFont="1" applyFill="1" applyBorder="1" applyAlignment="1">
      <alignment horizontal="center" vertical="center"/>
    </xf>
    <xf numFmtId="0" fontId="6" fillId="8" borderId="3" xfId="0" applyFont="1" applyFill="1" applyBorder="1" applyAlignment="1">
      <alignment horizontal="center" vertical="center"/>
    </xf>
    <xf numFmtId="0" fontId="5" fillId="0" borderId="0" xfId="0" applyFont="1">
      <alignment vertical="center"/>
    </xf>
    <xf numFmtId="203" fontId="5" fillId="8" borderId="16" xfId="0" applyNumberFormat="1" applyFont="1" applyFill="1" applyBorder="1" applyAlignment="1">
      <alignment horizontal="right" vertical="center"/>
    </xf>
    <xf numFmtId="203" fontId="5" fillId="8" borderId="4" xfId="0" applyNumberFormat="1" applyFont="1" applyFill="1" applyBorder="1" applyAlignment="1">
      <alignment horizontal="center" vertical="center"/>
    </xf>
    <xf numFmtId="204" fontId="5" fillId="8" borderId="4" xfId="0" applyNumberFormat="1" applyFont="1" applyFill="1" applyBorder="1" applyAlignment="1">
      <alignment horizontal="center" vertical="center"/>
    </xf>
    <xf numFmtId="184" fontId="5" fillId="0" borderId="0" xfId="0" applyNumberFormat="1" applyFont="1">
      <alignment vertical="center"/>
    </xf>
    <xf numFmtId="0" fontId="39" fillId="22" borderId="0" xfId="22" applyFont="1" applyFill="1"/>
    <xf numFmtId="0" fontId="128" fillId="22" borderId="0" xfId="22" applyFont="1" applyFill="1"/>
    <xf numFmtId="0" fontId="129" fillId="22" borderId="0" xfId="22" applyFont="1" applyFill="1"/>
    <xf numFmtId="0" fontId="128" fillId="22" borderId="0" xfId="22" applyFont="1" applyFill="1" applyAlignment="1">
      <alignment vertical="center"/>
    </xf>
    <xf numFmtId="0" fontId="129" fillId="23" borderId="13" xfId="22" applyFont="1" applyFill="1" applyBorder="1" applyAlignment="1">
      <alignment vertical="top" shrinkToFit="1"/>
    </xf>
    <xf numFmtId="0" fontId="129" fillId="22" borderId="9" xfId="22" applyFont="1" applyFill="1" applyBorder="1"/>
    <xf numFmtId="0" fontId="129" fillId="22" borderId="3" xfId="22" applyFont="1" applyFill="1" applyBorder="1" applyAlignment="1">
      <alignment horizontal="center" vertical="center" wrapText="1"/>
    </xf>
    <xf numFmtId="0" fontId="133" fillId="15" borderId="142" xfId="22" applyFont="1" applyFill="1" applyBorder="1" applyAlignment="1">
      <alignment horizontal="center" vertical="center" shrinkToFit="1"/>
    </xf>
    <xf numFmtId="0" fontId="134" fillId="15" borderId="143" xfId="22" applyFont="1" applyFill="1" applyBorder="1" applyAlignment="1">
      <alignment horizontal="right" vertical="center" shrinkToFit="1"/>
    </xf>
    <xf numFmtId="38" fontId="135" fillId="15" borderId="142" xfId="23" applyFont="1" applyFill="1" applyBorder="1" applyAlignment="1">
      <alignment horizontal="right" vertical="center" shrinkToFit="1"/>
    </xf>
    <xf numFmtId="38" fontId="128" fillId="15" borderId="142" xfId="23" applyFont="1" applyFill="1" applyBorder="1" applyAlignment="1">
      <alignment vertical="center" shrinkToFit="1"/>
    </xf>
    <xf numFmtId="0" fontId="128" fillId="22" borderId="9" xfId="22" applyFont="1" applyFill="1" applyBorder="1" applyAlignment="1">
      <alignment vertical="center"/>
    </xf>
    <xf numFmtId="38" fontId="128" fillId="15" borderId="142" xfId="23" applyFont="1" applyFill="1" applyBorder="1" applyAlignment="1">
      <alignment horizontal="right" vertical="center" shrinkToFit="1"/>
    </xf>
    <xf numFmtId="0" fontId="129" fillId="0" borderId="0" xfId="22" applyFont="1" applyAlignment="1">
      <alignment vertical="top" wrapText="1" shrinkToFit="1"/>
    </xf>
    <xf numFmtId="0" fontId="129" fillId="0" borderId="0" xfId="22" applyFont="1" applyAlignment="1">
      <alignment vertical="top" shrinkToFit="1"/>
    </xf>
    <xf numFmtId="0" fontId="130" fillId="22" borderId="0" xfId="22" applyFont="1" applyFill="1" applyAlignment="1">
      <alignment vertical="center"/>
    </xf>
    <xf numFmtId="0" fontId="129" fillId="24" borderId="13" xfId="22" applyFont="1" applyFill="1" applyBorder="1" applyAlignment="1">
      <alignment vertical="top" wrapText="1" shrinkToFit="1"/>
    </xf>
    <xf numFmtId="229" fontId="130" fillId="24" borderId="0" xfId="22" applyNumberFormat="1" applyFont="1" applyFill="1"/>
    <xf numFmtId="38" fontId="135" fillId="0" borderId="142" xfId="23" applyFont="1" applyFill="1" applyBorder="1" applyAlignment="1">
      <alignment horizontal="right" vertical="center" shrinkToFit="1"/>
    </xf>
    <xf numFmtId="38" fontId="128" fillId="0" borderId="142" xfId="23" applyFont="1" applyFill="1" applyBorder="1" applyAlignment="1">
      <alignment vertical="center" shrinkToFit="1"/>
    </xf>
    <xf numFmtId="0" fontId="131" fillId="22" borderId="3" xfId="22" applyFont="1" applyFill="1" applyBorder="1" applyAlignment="1">
      <alignment horizontal="center" vertical="center"/>
    </xf>
    <xf numFmtId="0" fontId="132" fillId="22" borderId="5" xfId="22" applyFont="1" applyFill="1" applyBorder="1" applyAlignment="1">
      <alignment horizontal="center" vertical="center" wrapText="1"/>
    </xf>
    <xf numFmtId="0" fontId="128" fillId="22" borderId="13" xfId="22" applyFont="1" applyFill="1" applyBorder="1"/>
    <xf numFmtId="0" fontId="129" fillId="22" borderId="13" xfId="22" applyFont="1" applyFill="1" applyBorder="1"/>
    <xf numFmtId="0" fontId="136" fillId="0" borderId="0" xfId="22" applyFont="1" applyAlignment="1">
      <alignment horizontal="center" vertical="center" shrinkToFit="1"/>
    </xf>
    <xf numFmtId="38" fontId="135" fillId="0" borderId="0" xfId="23" applyFont="1" applyFill="1" applyBorder="1" applyAlignment="1">
      <alignment horizontal="right" vertical="center" shrinkToFit="1"/>
    </xf>
    <xf numFmtId="38" fontId="128" fillId="0" borderId="0" xfId="23" applyFont="1" applyFill="1" applyBorder="1" applyAlignment="1">
      <alignment vertical="center" shrinkToFit="1"/>
    </xf>
    <xf numFmtId="38" fontId="135" fillId="19" borderId="142" xfId="23" applyFont="1" applyFill="1" applyBorder="1" applyAlignment="1">
      <alignment horizontal="right" vertical="center" shrinkToFit="1"/>
    </xf>
    <xf numFmtId="201" fontId="11" fillId="0" borderId="68" xfId="2" applyNumberFormat="1" applyFont="1" applyFill="1" applyBorder="1" applyAlignment="1" applyProtection="1">
      <alignment shrinkToFit="1"/>
      <protection locked="0"/>
    </xf>
    <xf numFmtId="187" fontId="7" fillId="0" borderId="83" xfId="6" applyNumberFormat="1" applyFont="1" applyBorder="1" applyAlignment="1">
      <alignment horizontal="left" vertical="center" wrapText="1" shrinkToFit="1"/>
    </xf>
    <xf numFmtId="187" fontId="5" fillId="9" borderId="83" xfId="6" applyNumberFormat="1" applyFont="1" applyFill="1" applyBorder="1" applyAlignment="1">
      <alignment horizontal="left" vertical="center" wrapText="1" shrinkToFit="1"/>
    </xf>
    <xf numFmtId="193" fontId="6" fillId="0" borderId="82" xfId="6" applyNumberFormat="1" applyFont="1" applyBorder="1" applyAlignment="1">
      <alignment horizontal="center" vertical="center" shrinkToFit="1"/>
    </xf>
    <xf numFmtId="193" fontId="6" fillId="0" borderId="83" xfId="6" applyNumberFormat="1" applyFont="1" applyBorder="1" applyAlignment="1">
      <alignment horizontal="center" vertical="center" shrinkToFit="1"/>
    </xf>
    <xf numFmtId="193" fontId="6" fillId="0" borderId="0" xfId="6" applyNumberFormat="1" applyFont="1" applyAlignment="1">
      <alignment horizontal="center" vertical="center" wrapText="1"/>
    </xf>
    <xf numFmtId="202" fontId="6" fillId="8" borderId="1" xfId="6" applyNumberFormat="1" applyFont="1" applyFill="1" applyBorder="1" applyAlignment="1">
      <alignment horizontal="center" vertical="center" wrapText="1"/>
    </xf>
    <xf numFmtId="193" fontId="6" fillId="8" borderId="1" xfId="6" applyNumberFormat="1" applyFont="1" applyFill="1" applyBorder="1" applyAlignment="1">
      <alignment horizontal="center" vertical="center" wrapText="1"/>
    </xf>
    <xf numFmtId="187" fontId="6" fillId="0" borderId="0" xfId="6" applyNumberFormat="1" applyFont="1" applyAlignment="1">
      <alignment horizontal="left" vertical="center" shrinkToFit="1"/>
    </xf>
    <xf numFmtId="0" fontId="104" fillId="0" borderId="0" xfId="18" applyFont="1" applyProtection="1">
      <protection locked="0"/>
    </xf>
    <xf numFmtId="0" fontId="104" fillId="0" borderId="0" xfId="18" applyFont="1" applyAlignment="1" applyProtection="1">
      <alignment horizontal="center"/>
      <protection locked="0"/>
    </xf>
    <xf numFmtId="0" fontId="76" fillId="0" borderId="0" xfId="18" applyFont="1" applyProtection="1">
      <protection locked="0"/>
    </xf>
    <xf numFmtId="0" fontId="104" fillId="2" borderId="142" xfId="18" applyFont="1" applyFill="1" applyBorder="1" applyAlignment="1" applyProtection="1">
      <alignment horizontal="center"/>
      <protection locked="0"/>
    </xf>
    <xf numFmtId="0" fontId="76" fillId="15" borderId="142" xfId="18" applyFont="1" applyFill="1" applyBorder="1" applyAlignment="1" applyProtection="1">
      <alignment vertical="center"/>
      <protection locked="0"/>
    </xf>
    <xf numFmtId="38" fontId="76" fillId="15" borderId="142" xfId="19" applyFont="1" applyFill="1" applyBorder="1" applyProtection="1">
      <alignment vertical="center"/>
      <protection locked="0"/>
    </xf>
    <xf numFmtId="0" fontId="76" fillId="0" borderId="142" xfId="18" applyFont="1" applyBorder="1" applyAlignment="1" applyProtection="1">
      <alignment vertical="center"/>
      <protection locked="0"/>
    </xf>
    <xf numFmtId="0" fontId="76" fillId="0" borderId="0" xfId="18" applyFont="1" applyAlignment="1" applyProtection="1">
      <alignment vertical="center"/>
      <protection locked="0"/>
    </xf>
    <xf numFmtId="0" fontId="76" fillId="15" borderId="142" xfId="18" applyFont="1" applyFill="1" applyBorder="1" applyAlignment="1" applyProtection="1">
      <alignment vertical="center" wrapText="1"/>
      <protection locked="0"/>
    </xf>
    <xf numFmtId="0" fontId="76" fillId="15" borderId="149" xfId="18" applyFont="1" applyFill="1" applyBorder="1" applyAlignment="1" applyProtection="1">
      <alignment vertical="center"/>
      <protection locked="0"/>
    </xf>
    <xf numFmtId="0" fontId="76" fillId="15" borderId="149" xfId="18" applyFont="1" applyFill="1" applyBorder="1" applyAlignment="1" applyProtection="1">
      <alignment vertical="center" wrapText="1"/>
      <protection locked="0"/>
    </xf>
    <xf numFmtId="38" fontId="76" fillId="15" borderId="149" xfId="19" applyFont="1" applyFill="1" applyBorder="1" applyProtection="1">
      <alignment vertical="center"/>
      <protection locked="0"/>
    </xf>
    <xf numFmtId="0" fontId="76" fillId="0" borderId="149" xfId="18" applyFont="1" applyBorder="1" applyAlignment="1" applyProtection="1">
      <alignment vertical="center"/>
      <protection locked="0"/>
    </xf>
    <xf numFmtId="0" fontId="76" fillId="0" borderId="26" xfId="18" applyFont="1" applyBorder="1" applyAlignment="1" applyProtection="1">
      <alignment vertical="center"/>
      <protection locked="0"/>
    </xf>
    <xf numFmtId="0" fontId="104" fillId="0" borderId="0" xfId="18" applyFont="1" applyAlignment="1" applyProtection="1">
      <alignment vertical="center"/>
      <protection locked="0"/>
    </xf>
    <xf numFmtId="38" fontId="76" fillId="8" borderId="26" xfId="19" applyFont="1" applyFill="1" applyBorder="1" applyProtection="1">
      <alignment vertical="center"/>
    </xf>
    <xf numFmtId="0" fontId="5" fillId="3" borderId="143" xfId="13" applyFont="1" applyFill="1" applyBorder="1" applyAlignment="1" applyProtection="1">
      <alignment horizontal="left" vertical="center"/>
      <protection locked="0"/>
    </xf>
    <xf numFmtId="0" fontId="5" fillId="3" borderId="144" xfId="13" applyFont="1" applyFill="1" applyBorder="1" applyAlignment="1" applyProtection="1">
      <alignment vertical="center" wrapText="1"/>
      <protection locked="0"/>
    </xf>
    <xf numFmtId="222" fontId="6" fillId="3" borderId="142" xfId="2" applyNumberFormat="1" applyFont="1" applyFill="1" applyBorder="1" applyAlignment="1" applyProtection="1">
      <alignment horizontal="right" vertical="center" shrinkToFit="1"/>
      <protection locked="0"/>
    </xf>
    <xf numFmtId="230" fontId="6" fillId="3" borderId="82" xfId="6" applyNumberFormat="1" applyFont="1" applyFill="1" applyBorder="1" applyAlignment="1" applyProtection="1">
      <alignment horizontal="center" vertical="center" shrinkToFit="1"/>
      <protection locked="0"/>
    </xf>
    <xf numFmtId="230" fontId="6" fillId="3" borderId="83" xfId="6" applyNumberFormat="1" applyFont="1" applyFill="1" applyBorder="1" applyAlignment="1" applyProtection="1">
      <alignment horizontal="center" vertical="center" shrinkToFit="1"/>
      <protection locked="0"/>
    </xf>
    <xf numFmtId="230" fontId="6" fillId="3" borderId="90" xfId="6" applyNumberFormat="1" applyFont="1" applyFill="1" applyBorder="1" applyAlignment="1" applyProtection="1">
      <alignment horizontal="center" vertical="center" shrinkToFit="1"/>
      <protection locked="0"/>
    </xf>
    <xf numFmtId="0" fontId="5" fillId="2" borderId="148"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0" borderId="145" xfId="0" applyFont="1" applyBorder="1" applyProtection="1">
      <alignment vertical="center"/>
      <protection locked="0"/>
    </xf>
    <xf numFmtId="0" fontId="5" fillId="0" borderId="145" xfId="0" applyFont="1" applyBorder="1" applyAlignment="1" applyProtection="1">
      <alignment vertical="center" wrapText="1"/>
      <protection locked="0"/>
    </xf>
    <xf numFmtId="0" fontId="5" fillId="0" borderId="14" xfId="0" applyFont="1" applyBorder="1" applyAlignment="1" applyProtection="1">
      <alignment horizontal="left" vertical="center" wrapText="1"/>
      <protection locked="0"/>
    </xf>
    <xf numFmtId="0" fontId="5" fillId="0" borderId="145" xfId="0" applyFont="1" applyBorder="1" applyAlignment="1" applyProtection="1">
      <alignment horizontal="left" vertical="center" shrinkToFit="1"/>
      <protection locked="0"/>
    </xf>
    <xf numFmtId="0" fontId="5" fillId="0" borderId="14" xfId="0" applyFont="1" applyBorder="1" applyAlignment="1" applyProtection="1">
      <alignment vertical="center" wrapText="1"/>
      <protection locked="0"/>
    </xf>
    <xf numFmtId="0" fontId="7" fillId="0" borderId="145" xfId="0" applyFont="1" applyBorder="1" applyAlignment="1" applyProtection="1">
      <alignment vertical="center" wrapText="1"/>
      <protection locked="0"/>
    </xf>
    <xf numFmtId="0" fontId="7" fillId="0" borderId="145" xfId="0" applyFont="1" applyBorder="1" applyAlignment="1" applyProtection="1">
      <alignment vertical="center" shrinkToFit="1"/>
      <protection locked="0"/>
    </xf>
    <xf numFmtId="0" fontId="65" fillId="9" borderId="144" xfId="0" applyFont="1" applyFill="1" applyBorder="1" applyAlignment="1" applyProtection="1">
      <alignment horizontal="left" vertical="center"/>
      <protection locked="0"/>
    </xf>
    <xf numFmtId="0" fontId="7" fillId="0" borderId="0" xfId="0" applyFont="1" applyAlignment="1" applyProtection="1">
      <alignment horizontal="right" vertical="center" wrapText="1"/>
      <protection locked="0"/>
    </xf>
    <xf numFmtId="0" fontId="5" fillId="4" borderId="0" xfId="0" applyFont="1" applyFill="1" applyAlignment="1" applyProtection="1">
      <alignment horizontal="center" vertical="center"/>
      <protection locked="0"/>
    </xf>
    <xf numFmtId="211" fontId="72" fillId="15" borderId="0" xfId="2" applyNumberFormat="1" applyFont="1" applyFill="1" applyBorder="1" applyAlignment="1" applyProtection="1">
      <alignment horizontal="right" vertical="center" wrapText="1"/>
      <protection locked="0"/>
    </xf>
    <xf numFmtId="0" fontId="55" fillId="0" borderId="142" xfId="0" applyFont="1" applyBorder="1" applyAlignment="1" applyProtection="1">
      <alignment horizontal="center" vertical="center"/>
      <protection locked="0"/>
    </xf>
    <xf numFmtId="0" fontId="55" fillId="0" borderId="143" xfId="0" applyFont="1" applyBorder="1" applyAlignment="1" applyProtection="1">
      <alignment horizontal="center" vertical="center"/>
      <protection locked="0"/>
    </xf>
    <xf numFmtId="0" fontId="5" fillId="2" borderId="166" xfId="13" applyFont="1" applyFill="1" applyBorder="1" applyAlignment="1" applyProtection="1">
      <alignment horizontal="center" vertical="center" wrapText="1"/>
      <protection locked="0"/>
    </xf>
    <xf numFmtId="189" fontId="6" fillId="3" borderId="142" xfId="13" applyNumberFormat="1" applyFont="1" applyFill="1" applyBorder="1" applyAlignment="1" applyProtection="1">
      <alignment horizontal="center" vertical="center" shrinkToFit="1"/>
      <protection locked="0"/>
    </xf>
    <xf numFmtId="0" fontId="77" fillId="0" borderId="158" xfId="5" applyFont="1" applyBorder="1">
      <alignment vertical="center"/>
    </xf>
    <xf numFmtId="0" fontId="76" fillId="0" borderId="158" xfId="5" applyFont="1" applyBorder="1">
      <alignment vertical="center"/>
    </xf>
    <xf numFmtId="0" fontId="77" fillId="0" borderId="163" xfId="5" applyFont="1" applyBorder="1">
      <alignment vertical="center"/>
    </xf>
    <xf numFmtId="17" fontId="77" fillId="0" borderId="158" xfId="5" quotePrefix="1" applyNumberFormat="1" applyFont="1" applyBorder="1" applyAlignment="1">
      <alignment horizontal="right" vertical="center"/>
    </xf>
    <xf numFmtId="0" fontId="77" fillId="0" borderId="158" xfId="5" quotePrefix="1" applyFont="1" applyBorder="1" applyAlignment="1">
      <alignment horizontal="right" vertical="center"/>
    </xf>
    <xf numFmtId="0" fontId="6" fillId="2" borderId="95" xfId="8" applyFont="1" applyFill="1" applyBorder="1" applyAlignment="1" applyProtection="1">
      <alignment horizontal="center" vertical="center"/>
      <protection locked="0"/>
    </xf>
    <xf numFmtId="0" fontId="6" fillId="2" borderId="115" xfId="8" applyFont="1" applyFill="1" applyBorder="1" applyAlignment="1" applyProtection="1">
      <alignment horizontal="center" vertical="center"/>
      <protection locked="0"/>
    </xf>
    <xf numFmtId="0" fontId="6" fillId="2" borderId="170" xfId="8" applyFont="1" applyFill="1" applyBorder="1" applyAlignment="1" applyProtection="1">
      <alignment horizontal="center" vertical="center"/>
      <protection locked="0"/>
    </xf>
    <xf numFmtId="0" fontId="29" fillId="0" borderId="145" xfId="0" applyFont="1" applyBorder="1" applyAlignment="1" applyProtection="1">
      <alignment vertical="center" wrapText="1"/>
      <protection locked="0"/>
    </xf>
    <xf numFmtId="0" fontId="5" fillId="0" borderId="143" xfId="0" applyFont="1" applyBorder="1" applyProtection="1">
      <alignment vertical="center"/>
      <protection locked="0"/>
    </xf>
    <xf numFmtId="0" fontId="82" fillId="4" borderId="6" xfId="0" applyFont="1" applyFill="1" applyBorder="1" applyAlignment="1">
      <alignment horizontal="center" vertical="center" wrapText="1"/>
    </xf>
    <xf numFmtId="0" fontId="9" fillId="17" borderId="142" xfId="0" applyFont="1" applyFill="1" applyBorder="1" applyAlignment="1">
      <alignment horizontal="center" vertical="center"/>
    </xf>
    <xf numFmtId="0" fontId="82" fillId="4" borderId="12" xfId="0" applyFont="1" applyFill="1" applyBorder="1" applyAlignment="1">
      <alignment horizontal="center" vertical="center" wrapText="1"/>
    </xf>
    <xf numFmtId="0" fontId="5" fillId="0" borderId="143" xfId="0" applyFont="1" applyBorder="1" applyAlignment="1" applyProtection="1">
      <alignment vertical="center" wrapText="1"/>
      <protection locked="0"/>
    </xf>
    <xf numFmtId="0" fontId="5" fillId="0" borderId="13" xfId="0" applyFont="1" applyBorder="1" applyAlignment="1" applyProtection="1">
      <alignment horizontal="center" vertical="center"/>
      <protection locked="0"/>
    </xf>
    <xf numFmtId="0" fontId="126" fillId="0" borderId="0" xfId="0" applyFont="1" applyAlignment="1" applyProtection="1">
      <alignment horizontal="left" vertical="center" wrapText="1"/>
      <protection locked="0"/>
    </xf>
    <xf numFmtId="0" fontId="5" fillId="0" borderId="145" xfId="0" applyFont="1" applyBorder="1" applyAlignment="1" applyProtection="1">
      <alignment horizontal="center" vertical="center" wrapText="1"/>
      <protection locked="0"/>
    </xf>
    <xf numFmtId="0" fontId="138" fillId="0" borderId="0" xfId="17" applyFont="1" applyProtection="1">
      <alignment vertical="center"/>
      <protection locked="0"/>
    </xf>
    <xf numFmtId="231" fontId="6" fillId="0" borderId="0" xfId="17" applyNumberFormat="1" applyFont="1" applyProtection="1">
      <alignment vertical="center"/>
      <protection locked="0"/>
    </xf>
    <xf numFmtId="0" fontId="82" fillId="4" borderId="0" xfId="0" applyFont="1" applyFill="1" applyAlignment="1">
      <alignment horizontal="center" vertical="center" wrapText="1"/>
    </xf>
    <xf numFmtId="0" fontId="50" fillId="4" borderId="142" xfId="5" applyFont="1" applyFill="1" applyBorder="1" applyAlignment="1">
      <alignment horizontal="center" vertical="center" textRotation="255" wrapText="1"/>
    </xf>
    <xf numFmtId="0" fontId="108" fillId="4" borderId="142" xfId="5" applyFont="1" applyFill="1" applyBorder="1" applyAlignment="1">
      <alignment horizontal="center" vertical="center" textRotation="255" wrapText="1"/>
    </xf>
    <xf numFmtId="0" fontId="91" fillId="4" borderId="142" xfId="0" applyFont="1" applyFill="1" applyBorder="1" applyAlignment="1">
      <alignment horizontal="center" vertical="center"/>
    </xf>
    <xf numFmtId="0" fontId="91" fillId="4" borderId="142" xfId="0" applyFont="1" applyFill="1" applyBorder="1" applyAlignment="1">
      <alignment horizontal="center" vertical="center" wrapText="1"/>
    </xf>
    <xf numFmtId="0" fontId="82" fillId="4" borderId="142" xfId="0" applyFont="1" applyFill="1" applyBorder="1" applyAlignment="1">
      <alignment horizontal="center" vertical="center"/>
    </xf>
    <xf numFmtId="0" fontId="9" fillId="25" borderId="142" xfId="0" applyFont="1" applyFill="1" applyBorder="1" applyAlignment="1">
      <alignment horizontal="center" vertical="center"/>
    </xf>
    <xf numFmtId="0" fontId="82" fillId="25" borderId="142" xfId="0" applyFont="1" applyFill="1" applyBorder="1" applyAlignment="1">
      <alignment horizontal="center" vertical="center"/>
    </xf>
    <xf numFmtId="0" fontId="9" fillId="18" borderId="142" xfId="0" applyFont="1" applyFill="1" applyBorder="1" applyAlignment="1">
      <alignment horizontal="center" vertical="center"/>
    </xf>
    <xf numFmtId="0" fontId="94" fillId="4" borderId="142" xfId="0" applyFont="1" applyFill="1" applyBorder="1" applyAlignment="1">
      <alignment horizontal="center" vertical="center"/>
    </xf>
    <xf numFmtId="0" fontId="82" fillId="4" borderId="142" xfId="0" applyFont="1" applyFill="1" applyBorder="1" applyAlignment="1">
      <alignment horizontal="center" vertical="center" wrapText="1"/>
    </xf>
    <xf numFmtId="0" fontId="42" fillId="15" borderId="144" xfId="0" applyFont="1" applyFill="1" applyBorder="1" applyAlignment="1" applyProtection="1">
      <alignment vertical="center" wrapText="1"/>
      <protection locked="0"/>
    </xf>
    <xf numFmtId="0" fontId="5" fillId="0" borderId="148" xfId="0" applyFont="1" applyBorder="1" applyAlignment="1" applyProtection="1">
      <alignment horizontal="center" vertical="center" wrapText="1"/>
      <protection locked="0"/>
    </xf>
    <xf numFmtId="0" fontId="21" fillId="26" borderId="0" xfId="5" applyFont="1" applyFill="1" applyAlignment="1">
      <alignment horizontal="left" vertical="center"/>
    </xf>
    <xf numFmtId="204" fontId="60" fillId="10" borderId="0" xfId="5" applyNumberFormat="1" applyFont="1" applyFill="1" applyProtection="1">
      <alignment vertical="center"/>
      <protection locked="0"/>
    </xf>
    <xf numFmtId="0" fontId="6" fillId="9" borderId="0" xfId="0" applyFont="1" applyFill="1" applyProtection="1">
      <alignment vertical="center"/>
      <protection locked="0"/>
    </xf>
    <xf numFmtId="203" fontId="5" fillId="8" borderId="143" xfId="0" applyNumberFormat="1" applyFont="1" applyFill="1" applyBorder="1" applyAlignment="1">
      <alignment horizontal="right" vertical="center"/>
    </xf>
    <xf numFmtId="203" fontId="5" fillId="8" borderId="145" xfId="0" applyNumberFormat="1" applyFont="1" applyFill="1" applyBorder="1" applyAlignment="1">
      <alignment horizontal="center" vertical="center"/>
    </xf>
    <xf numFmtId="203" fontId="5" fillId="3" borderId="143" xfId="0" applyNumberFormat="1" applyFont="1" applyFill="1" applyBorder="1" applyAlignment="1" applyProtection="1">
      <alignment horizontal="right" vertical="center" shrinkToFit="1"/>
      <protection locked="0"/>
    </xf>
    <xf numFmtId="204" fontId="5" fillId="8" borderId="145" xfId="0" applyNumberFormat="1" applyFont="1" applyFill="1" applyBorder="1" applyAlignment="1">
      <alignment horizontal="right" vertical="center" shrinkToFit="1"/>
    </xf>
    <xf numFmtId="205" fontId="55" fillId="8" borderId="143" xfId="0" applyNumberFormat="1" applyFont="1" applyFill="1" applyBorder="1" applyAlignment="1">
      <alignment horizontal="right" vertical="center" shrinkToFit="1"/>
    </xf>
    <xf numFmtId="204" fontId="55" fillId="8" borderId="145" xfId="0" applyNumberFormat="1" applyFont="1" applyFill="1" applyBorder="1" applyAlignment="1">
      <alignment horizontal="right" vertical="center" shrinkToFit="1"/>
    </xf>
    <xf numFmtId="203" fontId="5" fillId="8" borderId="145" xfId="0" applyNumberFormat="1" applyFont="1" applyFill="1" applyBorder="1" applyAlignment="1">
      <alignment horizontal="right" vertical="center" shrinkToFit="1"/>
    </xf>
    <xf numFmtId="0" fontId="7" fillId="0" borderId="12" xfId="0" applyFont="1" applyBorder="1" applyAlignment="1" applyProtection="1">
      <alignment horizontal="center" vertical="center"/>
      <protection locked="0"/>
    </xf>
    <xf numFmtId="0" fontId="5" fillId="2" borderId="142" xfId="0" applyFont="1" applyFill="1" applyBorder="1" applyAlignment="1">
      <alignment horizontal="center" vertical="center" wrapText="1"/>
    </xf>
    <xf numFmtId="201" fontId="11" fillId="0" borderId="148" xfId="2" applyNumberFormat="1" applyFont="1" applyFill="1" applyBorder="1" applyAlignment="1" applyProtection="1">
      <alignment horizontal="right" vertical="center" shrinkToFit="1"/>
      <protection locked="0"/>
    </xf>
    <xf numFmtId="201" fontId="11" fillId="0" borderId="14" xfId="2" applyNumberFormat="1" applyFont="1" applyFill="1" applyBorder="1" applyAlignment="1" applyProtection="1">
      <alignment horizontal="right" vertical="center" shrinkToFit="1"/>
      <protection locked="0"/>
    </xf>
    <xf numFmtId="201" fontId="11" fillId="0" borderId="148" xfId="2" applyNumberFormat="1" applyFont="1" applyFill="1" applyBorder="1" applyAlignment="1" applyProtection="1">
      <alignment horizontal="center" vertical="center" shrinkToFit="1"/>
      <protection locked="0"/>
    </xf>
    <xf numFmtId="201" fontId="11" fillId="0" borderId="14" xfId="2" applyNumberFormat="1" applyFont="1" applyFill="1" applyBorder="1" applyAlignment="1" applyProtection="1">
      <alignment horizontal="center" vertical="center" shrinkToFit="1"/>
      <protection locked="0"/>
    </xf>
    <xf numFmtId="201" fontId="72" fillId="0" borderId="148" xfId="2" applyNumberFormat="1" applyFont="1" applyFill="1" applyBorder="1" applyAlignment="1" applyProtection="1">
      <alignment horizontal="right" vertical="center" shrinkToFit="1"/>
      <protection locked="0"/>
    </xf>
    <xf numFmtId="201" fontId="72" fillId="0" borderId="14" xfId="2" applyNumberFormat="1" applyFont="1" applyFill="1" applyBorder="1" applyAlignment="1" applyProtection="1">
      <alignment horizontal="right" vertical="center" shrinkToFit="1"/>
      <protection locked="0"/>
    </xf>
    <xf numFmtId="201" fontId="72" fillId="0" borderId="9" xfId="2" applyNumberFormat="1" applyFont="1" applyFill="1" applyBorder="1" applyAlignment="1" applyProtection="1">
      <alignment horizontal="right" vertical="center" shrinkToFit="1"/>
      <protection locked="0"/>
    </xf>
    <xf numFmtId="0" fontId="7" fillId="0" borderId="0" xfId="0" applyFont="1">
      <alignment vertical="center"/>
    </xf>
    <xf numFmtId="0" fontId="5" fillId="0" borderId="145" xfId="0" applyFont="1" applyBorder="1" applyAlignment="1">
      <alignment vertical="center" wrapText="1"/>
    </xf>
    <xf numFmtId="0" fontId="55" fillId="0" borderId="142" xfId="0" applyFont="1" applyBorder="1" applyAlignment="1">
      <alignment horizontal="center" vertical="center"/>
    </xf>
    <xf numFmtId="0" fontId="55" fillId="0" borderId="143" xfId="0" applyFont="1" applyBorder="1" applyAlignment="1">
      <alignment horizontal="center" vertical="center"/>
    </xf>
    <xf numFmtId="0" fontId="5" fillId="0" borderId="142" xfId="0" applyFont="1" applyBorder="1" applyAlignment="1">
      <alignment horizontal="center" vertical="center"/>
    </xf>
    <xf numFmtId="49" fontId="5" fillId="0" borderId="142" xfId="0" applyNumberFormat="1" applyFont="1" applyBorder="1" applyAlignment="1">
      <alignment horizontal="center" vertical="center"/>
    </xf>
    <xf numFmtId="3" fontId="5" fillId="0" borderId="149" xfId="0" applyNumberFormat="1" applyFont="1" applyBorder="1">
      <alignment vertical="center"/>
    </xf>
    <xf numFmtId="3" fontId="5" fillId="0" borderId="8" xfId="0" applyNumberFormat="1" applyFont="1" applyBorder="1">
      <alignment vertical="center"/>
    </xf>
    <xf numFmtId="3" fontId="5" fillId="0" borderId="3" xfId="0" applyNumberFormat="1" applyFont="1" applyBorder="1">
      <alignment vertical="center"/>
    </xf>
    <xf numFmtId="0" fontId="5" fillId="0" borderId="149" xfId="0" applyFont="1" applyBorder="1">
      <alignment vertical="center"/>
    </xf>
    <xf numFmtId="0" fontId="5" fillId="0" borderId="0" xfId="0" applyFont="1" applyAlignment="1">
      <alignment horizontal="center" vertical="center"/>
    </xf>
    <xf numFmtId="0" fontId="5" fillId="2" borderId="143" xfId="0" applyFont="1" applyFill="1" applyBorder="1" applyAlignment="1">
      <alignment horizontal="center" vertical="center"/>
    </xf>
    <xf numFmtId="0" fontId="5" fillId="2" borderId="145" xfId="0" applyFont="1" applyFill="1" applyBorder="1" applyAlignment="1">
      <alignment horizontal="center" vertical="center"/>
    </xf>
    <xf numFmtId="0" fontId="6" fillId="2" borderId="143" xfId="0" applyFont="1" applyFill="1" applyBorder="1" applyAlignment="1">
      <alignment horizontal="center" vertical="center"/>
    </xf>
    <xf numFmtId="0" fontId="6" fillId="2" borderId="145" xfId="0" applyFont="1" applyFill="1" applyBorder="1" applyAlignment="1">
      <alignment horizontal="center" vertical="center"/>
    </xf>
    <xf numFmtId="0" fontId="23" fillId="0" borderId="143" xfId="0" applyFont="1" applyBorder="1" applyAlignment="1">
      <alignment vertical="center" wrapText="1"/>
    </xf>
    <xf numFmtId="0" fontId="23" fillId="0" borderId="145" xfId="0" applyFont="1" applyBorder="1" applyAlignment="1">
      <alignment vertical="center" wrapText="1"/>
    </xf>
    <xf numFmtId="0" fontId="23" fillId="0" borderId="143" xfId="0" applyFont="1" applyBorder="1">
      <alignment vertical="center"/>
    </xf>
    <xf numFmtId="0" fontId="23" fillId="0" borderId="145" xfId="0" applyFont="1" applyBorder="1">
      <alignment vertical="center"/>
    </xf>
    <xf numFmtId="0" fontId="29" fillId="0" borderId="0" xfId="0" applyFont="1" applyAlignment="1">
      <alignment vertical="center" wrapText="1"/>
    </xf>
    <xf numFmtId="0" fontId="29" fillId="3" borderId="0" xfId="0" applyFont="1" applyFill="1" applyAlignment="1">
      <alignment vertical="center" wrapText="1"/>
    </xf>
    <xf numFmtId="0" fontId="29" fillId="8" borderId="0" xfId="0" applyFont="1" applyFill="1" applyAlignment="1">
      <alignment vertical="center" wrapText="1"/>
    </xf>
    <xf numFmtId="0" fontId="6" fillId="3" borderId="13" xfId="0" applyFont="1" applyFill="1" applyBorder="1">
      <alignment vertical="center"/>
    </xf>
    <xf numFmtId="0" fontId="6" fillId="3" borderId="57" xfId="0" applyFont="1" applyFill="1" applyBorder="1">
      <alignment vertical="center"/>
    </xf>
    <xf numFmtId="0" fontId="6" fillId="3" borderId="40" xfId="0" applyFont="1" applyFill="1" applyBorder="1">
      <alignment vertical="center"/>
    </xf>
    <xf numFmtId="0" fontId="6" fillId="3" borderId="41" xfId="0" applyFont="1" applyFill="1" applyBorder="1">
      <alignment vertical="center"/>
    </xf>
    <xf numFmtId="0" fontId="6" fillId="0" borderId="0" xfId="0" applyFont="1">
      <alignment vertical="center"/>
    </xf>
    <xf numFmtId="0" fontId="23" fillId="0" borderId="149" xfId="0" applyFont="1" applyBorder="1" applyAlignment="1">
      <alignment vertical="center" wrapText="1"/>
    </xf>
    <xf numFmtId="0" fontId="23" fillId="0" borderId="3" xfId="0" applyFont="1" applyBorder="1" applyAlignment="1">
      <alignment vertical="center" wrapText="1"/>
    </xf>
    <xf numFmtId="0" fontId="25" fillId="0" borderId="0" xfId="0" applyFont="1" applyAlignment="1">
      <alignment vertical="center" wrapText="1"/>
    </xf>
    <xf numFmtId="0" fontId="36" fillId="0" borderId="143" xfId="0" applyFont="1" applyBorder="1" applyAlignment="1">
      <alignment horizontal="left" vertical="center" shrinkToFit="1"/>
    </xf>
    <xf numFmtId="0" fontId="36" fillId="0" borderId="145" xfId="0" applyFont="1" applyBorder="1" applyAlignment="1">
      <alignment horizontal="left" vertical="center" shrinkToFit="1"/>
    </xf>
    <xf numFmtId="0" fontId="36" fillId="0" borderId="149" xfId="0" applyFont="1" applyBorder="1" applyAlignment="1">
      <alignment vertical="center" wrapText="1"/>
    </xf>
    <xf numFmtId="0" fontId="36" fillId="0" borderId="3" xfId="0" applyFont="1" applyBorder="1" applyAlignment="1">
      <alignment vertical="center" wrapText="1"/>
    </xf>
    <xf numFmtId="0" fontId="36" fillId="0" borderId="143" xfId="0" applyFont="1" applyBorder="1" applyAlignment="1">
      <alignment vertical="center" shrinkToFit="1"/>
    </xf>
    <xf numFmtId="0" fontId="36" fillId="0" borderId="145" xfId="0" applyFont="1" applyBorder="1" applyAlignment="1">
      <alignment vertical="center" shrinkToFit="1"/>
    </xf>
    <xf numFmtId="0" fontId="36" fillId="0" borderId="143" xfId="0" applyFont="1" applyBorder="1">
      <alignment vertical="center"/>
    </xf>
    <xf numFmtId="0" fontId="36" fillId="0" borderId="145" xfId="0" applyFont="1" applyBorder="1">
      <alignment vertical="center"/>
    </xf>
    <xf numFmtId="0" fontId="8" fillId="2" borderId="143" xfId="0" applyFont="1" applyFill="1" applyBorder="1" applyAlignment="1">
      <alignment horizontal="center" vertical="center"/>
    </xf>
    <xf numFmtId="0" fontId="8" fillId="2" borderId="145" xfId="0" applyFont="1" applyFill="1" applyBorder="1" applyAlignment="1">
      <alignment horizontal="center" vertical="center"/>
    </xf>
    <xf numFmtId="0" fontId="16" fillId="8" borderId="0" xfId="14" applyFont="1" applyFill="1" applyAlignment="1">
      <alignment horizontal="right"/>
    </xf>
    <xf numFmtId="0" fontId="51" fillId="0" borderId="0" xfId="0" applyFont="1" applyAlignment="1">
      <alignment horizontal="center" vertical="center"/>
    </xf>
    <xf numFmtId="0" fontId="51" fillId="0" borderId="0" xfId="0" applyFont="1" applyAlignment="1">
      <alignment horizontal="justify" vertical="center"/>
    </xf>
    <xf numFmtId="0" fontId="46" fillId="0" borderId="0" xfId="0" applyFont="1" applyAlignment="1">
      <alignment vertical="center" wrapText="1"/>
    </xf>
    <xf numFmtId="0" fontId="46" fillId="3" borderId="0" xfId="12" applyFont="1" applyFill="1" applyAlignment="1">
      <alignment vertical="center" wrapText="1"/>
    </xf>
    <xf numFmtId="0" fontId="16" fillId="3" borderId="0" xfId="12" applyFont="1" applyFill="1" applyAlignment="1">
      <alignment vertical="center" wrapText="1"/>
    </xf>
    <xf numFmtId="0" fontId="46" fillId="0" borderId="10" xfId="12" applyFont="1" applyBorder="1">
      <alignment vertical="center"/>
    </xf>
    <xf numFmtId="0" fontId="46" fillId="0" borderId="6" xfId="12" applyFont="1" applyBorder="1">
      <alignment vertical="center"/>
    </xf>
    <xf numFmtId="0" fontId="46" fillId="0" borderId="11" xfId="12" applyFont="1" applyBorder="1">
      <alignment vertical="center"/>
    </xf>
    <xf numFmtId="0" fontId="46" fillId="3" borderId="1" xfId="12" applyFont="1" applyFill="1" applyBorder="1" applyAlignment="1">
      <alignment horizontal="center" vertical="center"/>
    </xf>
    <xf numFmtId="0" fontId="57" fillId="0" borderId="1" xfId="12" applyFont="1" applyBorder="1" applyAlignment="1">
      <alignment vertical="center" wrapText="1"/>
    </xf>
    <xf numFmtId="0" fontId="46" fillId="0" borderId="1" xfId="12" applyFont="1" applyBorder="1">
      <alignment vertical="center"/>
    </xf>
    <xf numFmtId="0" fontId="46" fillId="3" borderId="0" xfId="12" applyFont="1" applyFill="1">
      <alignment vertical="center"/>
    </xf>
    <xf numFmtId="0" fontId="46" fillId="0" borderId="0" xfId="12" applyFont="1" applyAlignment="1">
      <alignment horizontal="center" vertical="center"/>
    </xf>
    <xf numFmtId="185" fontId="46" fillId="8" borderId="0" xfId="12" applyNumberFormat="1" applyFont="1" applyFill="1" applyAlignment="1">
      <alignment horizontal="right" vertical="center"/>
    </xf>
    <xf numFmtId="0" fontId="46" fillId="8" borderId="0" xfId="12" applyFont="1" applyFill="1" applyAlignment="1">
      <alignment horizontal="right" vertical="center"/>
    </xf>
    <xf numFmtId="214" fontId="5" fillId="16" borderId="12" xfId="0" applyNumberFormat="1" applyFont="1" applyFill="1" applyBorder="1" applyAlignment="1">
      <alignment horizontal="center" vertical="center"/>
    </xf>
    <xf numFmtId="214" fontId="5" fillId="16" borderId="0" xfId="0" applyNumberFormat="1" applyFont="1" applyFill="1" applyAlignment="1">
      <alignment horizontal="center" vertical="center"/>
    </xf>
    <xf numFmtId="214" fontId="5" fillId="16" borderId="9" xfId="0" applyNumberFormat="1" applyFont="1" applyFill="1" applyBorder="1" applyAlignment="1">
      <alignment horizontal="center" vertical="center"/>
    </xf>
    <xf numFmtId="180" fontId="72" fillId="16" borderId="3" xfId="2" applyNumberFormat="1" applyFont="1" applyFill="1" applyBorder="1" applyAlignment="1" applyProtection="1">
      <alignment horizontal="right" vertical="center" shrinkToFit="1"/>
      <protection locked="0"/>
    </xf>
    <xf numFmtId="0" fontId="29" fillId="0" borderId="0" xfId="0" applyFont="1" applyAlignment="1" applyProtection="1">
      <alignment horizontal="left" vertical="center" wrapText="1"/>
      <protection locked="0"/>
    </xf>
    <xf numFmtId="0" fontId="29" fillId="0" borderId="0" xfId="0" applyFont="1" applyAlignment="1" applyProtection="1">
      <alignment horizontal="left" vertical="top" wrapText="1" indent="1"/>
      <protection locked="0"/>
    </xf>
    <xf numFmtId="0" fontId="29" fillId="0" borderId="0" xfId="0" applyFont="1" applyAlignment="1" applyProtection="1">
      <alignment horizontal="left" vertical="top" wrapText="1"/>
      <protection locked="0"/>
    </xf>
    <xf numFmtId="0" fontId="5" fillId="2" borderId="1" xfId="0" applyFont="1" applyFill="1" applyBorder="1" applyAlignment="1" applyProtection="1">
      <alignment horizontal="center" vertical="center"/>
      <protection locked="0"/>
    </xf>
    <xf numFmtId="190" fontId="36" fillId="0" borderId="10" xfId="0" applyNumberFormat="1" applyFont="1" applyBorder="1" applyAlignment="1" applyProtection="1">
      <alignment horizontal="center" vertical="center" shrinkToFit="1"/>
      <protection locked="0"/>
    </xf>
    <xf numFmtId="190" fontId="36" fillId="0" borderId="11" xfId="0" applyNumberFormat="1" applyFont="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23" fillId="2" borderId="10" xfId="0" applyFont="1" applyFill="1" applyBorder="1" applyAlignment="1" applyProtection="1">
      <alignment vertical="center" wrapText="1" shrinkToFit="1"/>
      <protection locked="0"/>
    </xf>
    <xf numFmtId="0" fontId="23" fillId="2" borderId="11" xfId="0" applyFont="1" applyFill="1" applyBorder="1" applyAlignment="1" applyProtection="1">
      <alignment vertical="center" wrapText="1" shrinkToFit="1"/>
      <protection locked="0"/>
    </xf>
    <xf numFmtId="0" fontId="23" fillId="2" borderId="5" xfId="0" applyFont="1" applyFill="1" applyBorder="1" applyAlignment="1" applyProtection="1">
      <alignment vertical="center" wrapText="1" shrinkToFit="1"/>
      <protection locked="0"/>
    </xf>
    <xf numFmtId="0" fontId="23" fillId="2" borderId="14" xfId="0" applyFont="1" applyFill="1" applyBorder="1" applyAlignment="1" applyProtection="1">
      <alignment vertical="center" wrapText="1" shrinkToFit="1"/>
      <protection locked="0"/>
    </xf>
    <xf numFmtId="0" fontId="23" fillId="2" borderId="2" xfId="0" applyFont="1" applyFill="1" applyBorder="1" applyAlignment="1" applyProtection="1">
      <alignment horizontal="center" vertical="center" wrapText="1" shrinkToFit="1"/>
      <protection locked="0"/>
    </xf>
    <xf numFmtId="0" fontId="23" fillId="2" borderId="3" xfId="0" applyFont="1" applyFill="1" applyBorder="1" applyAlignment="1" applyProtection="1">
      <alignment horizontal="center" vertical="center" wrapText="1" shrinkToFit="1"/>
      <protection locked="0"/>
    </xf>
    <xf numFmtId="0" fontId="23" fillId="2" borderId="10" xfId="0" applyFont="1" applyFill="1" applyBorder="1" applyAlignment="1" applyProtection="1">
      <alignment vertical="center" wrapText="1"/>
      <protection locked="0"/>
    </xf>
    <xf numFmtId="0" fontId="23" fillId="2" borderId="5" xfId="0" applyFont="1" applyFill="1" applyBorder="1" applyAlignment="1" applyProtection="1">
      <alignment vertical="center" wrapText="1"/>
      <protection locked="0"/>
    </xf>
    <xf numFmtId="212" fontId="72" fillId="0" borderId="5" xfId="2" applyNumberFormat="1" applyFont="1" applyFill="1" applyBorder="1" applyAlignment="1" applyProtection="1">
      <alignment horizontal="right" vertical="center" shrinkToFit="1"/>
      <protection locked="0"/>
    </xf>
    <xf numFmtId="212" fontId="72" fillId="0" borderId="13" xfId="2" applyNumberFormat="1" applyFont="1" applyFill="1" applyBorder="1" applyAlignment="1" applyProtection="1">
      <alignment horizontal="right" vertical="center" shrinkToFit="1"/>
      <protection locked="0"/>
    </xf>
    <xf numFmtId="212" fontId="72" fillId="0" borderId="59" xfId="2" applyNumberFormat="1" applyFont="1" applyFill="1" applyBorder="1" applyAlignment="1" applyProtection="1">
      <alignment horizontal="right" vertical="center" shrinkToFit="1"/>
      <protection locked="0"/>
    </xf>
    <xf numFmtId="0" fontId="69" fillId="2" borderId="10" xfId="0" applyFont="1" applyFill="1" applyBorder="1" applyAlignment="1" applyProtection="1">
      <alignment horizontal="left" wrapText="1"/>
      <protection locked="0"/>
    </xf>
    <xf numFmtId="0" fontId="69" fillId="2" borderId="11" xfId="0" applyFont="1" applyFill="1" applyBorder="1" applyAlignment="1" applyProtection="1">
      <alignment horizontal="left" wrapText="1"/>
      <protection locked="0"/>
    </xf>
    <xf numFmtId="0" fontId="69" fillId="2" borderId="12" xfId="0" applyFont="1" applyFill="1" applyBorder="1" applyAlignment="1" applyProtection="1">
      <alignment horizontal="left" wrapText="1"/>
      <protection locked="0"/>
    </xf>
    <xf numFmtId="0" fontId="69" fillId="2" borderId="9" xfId="0" applyFont="1" applyFill="1" applyBorder="1" applyAlignment="1" applyProtection="1">
      <alignment horizontal="left" wrapText="1"/>
      <protection locked="0"/>
    </xf>
    <xf numFmtId="0" fontId="5" fillId="2" borderId="142" xfId="0" applyFont="1" applyFill="1" applyBorder="1" applyAlignment="1" applyProtection="1">
      <alignment horizontal="center" vertical="center" wrapText="1"/>
      <protection locked="0"/>
    </xf>
    <xf numFmtId="211" fontId="72" fillId="3" borderId="13" xfId="2" applyNumberFormat="1" applyFont="1" applyFill="1" applyBorder="1" applyAlignment="1" applyProtection="1">
      <alignment horizontal="right" vertical="center" shrinkToFit="1"/>
      <protection locked="0"/>
    </xf>
    <xf numFmtId="211" fontId="72" fillId="3" borderId="14" xfId="2" applyNumberFormat="1" applyFont="1" applyFill="1" applyBorder="1" applyAlignment="1" applyProtection="1">
      <alignment horizontal="right" vertical="center" shrinkToFi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190" fontId="36" fillId="0" borderId="148" xfId="0" applyNumberFormat="1" applyFont="1" applyBorder="1" applyAlignment="1" applyProtection="1">
      <alignment horizontal="center" vertical="center" shrinkToFit="1"/>
      <protection locked="0"/>
    </xf>
    <xf numFmtId="0" fontId="29" fillId="0" borderId="0" xfId="0" applyFont="1" applyAlignment="1" applyProtection="1">
      <alignment vertical="center" wrapText="1"/>
      <protection locked="0"/>
    </xf>
    <xf numFmtId="190" fontId="36" fillId="0" borderId="5" xfId="0" applyNumberFormat="1" applyFont="1" applyBorder="1" applyAlignment="1">
      <alignment horizontal="center" vertical="center" shrinkToFit="1"/>
    </xf>
    <xf numFmtId="190" fontId="36" fillId="0" borderId="14" xfId="0" applyNumberFormat="1" applyFont="1" applyBorder="1" applyAlignment="1">
      <alignment horizontal="center" vertical="center" shrinkToFit="1"/>
    </xf>
    <xf numFmtId="0" fontId="5" fillId="3" borderId="111" xfId="0" applyFont="1" applyFill="1" applyBorder="1" applyAlignment="1" applyProtection="1">
      <alignment horizontal="center" vertical="center"/>
      <protection locked="0"/>
    </xf>
    <xf numFmtId="0" fontId="5" fillId="3" borderId="79" xfId="0" applyFont="1" applyFill="1" applyBorder="1" applyAlignment="1" applyProtection="1">
      <alignment horizontal="center" vertical="center"/>
      <protection locked="0"/>
    </xf>
    <xf numFmtId="0" fontId="5" fillId="3" borderId="91" xfId="0" applyFont="1" applyFill="1" applyBorder="1" applyAlignment="1" applyProtection="1">
      <alignment horizontal="center" vertical="center"/>
      <protection locked="0"/>
    </xf>
    <xf numFmtId="0" fontId="8" fillId="8" borderId="111" xfId="0" applyFont="1" applyFill="1" applyBorder="1" applyAlignment="1">
      <alignment horizontal="center" vertical="center"/>
    </xf>
    <xf numFmtId="0" fontId="8" fillId="8" borderId="79" xfId="0" applyFont="1" applyFill="1" applyBorder="1" applyAlignment="1">
      <alignment horizontal="center" vertical="center"/>
    </xf>
    <xf numFmtId="0" fontId="8" fillId="8" borderId="91" xfId="0" applyFont="1" applyFill="1" applyBorder="1" applyAlignment="1">
      <alignment horizontal="center" vertical="center"/>
    </xf>
    <xf numFmtId="0" fontId="5" fillId="0" borderId="0" xfId="0" applyFont="1" applyAlignment="1" applyProtection="1">
      <alignment horizontal="center" vertical="center" shrinkToFit="1"/>
      <protection locked="0"/>
    </xf>
    <xf numFmtId="0" fontId="53" fillId="2" borderId="16" xfId="0" applyFont="1" applyFill="1" applyBorder="1" applyAlignment="1" applyProtection="1">
      <alignment horizontal="center" vertical="center" shrinkToFit="1"/>
      <protection locked="0"/>
    </xf>
    <xf numFmtId="0" fontId="53" fillId="2" borderId="4" xfId="0" applyFont="1" applyFill="1" applyBorder="1" applyAlignment="1" applyProtection="1">
      <alignment horizontal="center" vertical="center" shrinkToFit="1"/>
      <protection locked="0"/>
    </xf>
    <xf numFmtId="0" fontId="53" fillId="2" borderId="16" xfId="0" applyFont="1" applyFill="1" applyBorder="1" applyAlignment="1" applyProtection="1">
      <alignment horizontal="center" vertical="center" wrapText="1"/>
      <protection locked="0"/>
    </xf>
    <xf numFmtId="0" fontId="53" fillId="2" borderId="4" xfId="0" applyFont="1" applyFill="1" applyBorder="1" applyAlignment="1" applyProtection="1">
      <alignment horizontal="center" vertical="center" wrapText="1"/>
      <protection locked="0"/>
    </xf>
    <xf numFmtId="0" fontId="23" fillId="2" borderId="16" xfId="0" applyFont="1" applyFill="1" applyBorder="1" applyProtection="1">
      <alignment vertical="center"/>
      <protection locked="0"/>
    </xf>
    <xf numFmtId="0" fontId="23" fillId="2" borderId="4" xfId="0" applyFont="1" applyFill="1" applyBorder="1" applyProtection="1">
      <alignment vertical="center"/>
      <protection locked="0"/>
    </xf>
    <xf numFmtId="0" fontId="29" fillId="0" borderId="0" xfId="0" applyFont="1" applyAlignment="1" applyProtection="1">
      <alignment horizontal="left" vertical="center" wrapText="1" shrinkToFit="1"/>
      <protection locked="0"/>
    </xf>
    <xf numFmtId="0" fontId="23" fillId="2" borderId="2" xfId="0" applyFont="1" applyFill="1" applyBorder="1" applyAlignment="1" applyProtection="1">
      <alignment vertical="center" wrapText="1"/>
      <protection locked="0"/>
    </xf>
    <xf numFmtId="0" fontId="23" fillId="2" borderId="3" xfId="0" applyFont="1" applyFill="1" applyBorder="1" applyAlignment="1" applyProtection="1">
      <alignment vertical="center" wrapText="1"/>
      <protection locked="0"/>
    </xf>
    <xf numFmtId="185" fontId="8" fillId="8" borderId="0" xfId="0" applyNumberFormat="1" applyFont="1" applyFill="1" applyAlignment="1">
      <alignment horizontal="right" vertical="center"/>
    </xf>
    <xf numFmtId="0" fontId="8" fillId="0" borderId="0" xfId="0" applyFont="1" applyAlignment="1" applyProtection="1">
      <alignment horizontal="center" vertical="center" shrinkToFit="1"/>
      <protection locked="0"/>
    </xf>
    <xf numFmtId="0" fontId="69" fillId="2" borderId="46" xfId="0" applyFont="1" applyFill="1" applyBorder="1" applyAlignment="1" applyProtection="1">
      <alignment horizontal="center" vertical="center" wrapText="1"/>
      <protection locked="0"/>
    </xf>
    <xf numFmtId="0" fontId="69" fillId="2" borderId="30" xfId="0" applyFont="1" applyFill="1" applyBorder="1" applyAlignment="1" applyProtection="1">
      <alignment horizontal="center" vertical="center" wrapText="1"/>
      <protection locked="0"/>
    </xf>
    <xf numFmtId="0" fontId="69" fillId="2" borderId="47" xfId="0" applyFont="1" applyFill="1" applyBorder="1" applyAlignment="1" applyProtection="1">
      <alignment horizontal="center" vertical="center" wrapText="1"/>
      <protection locked="0"/>
    </xf>
    <xf numFmtId="0" fontId="69" fillId="2" borderId="44" xfId="0" applyFont="1" applyFill="1" applyBorder="1" applyAlignment="1" applyProtection="1">
      <alignment horizontal="center" vertical="center" wrapText="1"/>
      <protection locked="0"/>
    </xf>
    <xf numFmtId="0" fontId="8" fillId="0" borderId="0" xfId="0" applyFont="1" applyAlignment="1" applyProtection="1">
      <alignment horizontal="left" vertical="center"/>
      <protection locked="0"/>
    </xf>
    <xf numFmtId="190" fontId="36" fillId="0" borderId="5" xfId="0" applyNumberFormat="1" applyFont="1" applyBorder="1" applyAlignment="1" applyProtection="1">
      <alignment horizontal="center" vertical="center" shrinkToFit="1"/>
      <protection locked="0"/>
    </xf>
    <xf numFmtId="190" fontId="36" fillId="0" borderId="14" xfId="0" applyNumberFormat="1" applyFont="1" applyBorder="1" applyAlignment="1" applyProtection="1">
      <alignment horizontal="center" vertical="center" shrinkToFit="1"/>
      <protection locked="0"/>
    </xf>
    <xf numFmtId="0" fontId="6" fillId="0" borderId="143" xfId="0" applyFont="1" applyBorder="1" applyProtection="1">
      <alignment vertical="center"/>
      <protection locked="0"/>
    </xf>
    <xf numFmtId="0" fontId="6" fillId="0" borderId="144" xfId="0" applyFont="1" applyBorder="1" applyProtection="1">
      <alignment vertical="center"/>
      <protection locked="0"/>
    </xf>
    <xf numFmtId="0" fontId="6" fillId="0" borderId="145" xfId="0" applyFont="1" applyBorder="1" applyProtection="1">
      <alignment vertical="center"/>
      <protection locked="0"/>
    </xf>
    <xf numFmtId="0" fontId="6" fillId="0" borderId="143" xfId="0" applyFont="1" applyBorder="1" applyAlignment="1" applyProtection="1">
      <alignment vertical="center" shrinkToFit="1"/>
      <protection locked="0"/>
    </xf>
    <xf numFmtId="0" fontId="6" fillId="0" borderId="144" xfId="0" applyFont="1" applyBorder="1" applyAlignment="1" applyProtection="1">
      <alignment vertical="center" shrinkToFit="1"/>
      <protection locked="0"/>
    </xf>
    <xf numFmtId="0" fontId="6" fillId="0" borderId="145" xfId="0" applyFont="1" applyBorder="1" applyAlignment="1" applyProtection="1">
      <alignment vertical="center" shrinkToFit="1"/>
      <protection locked="0"/>
    </xf>
    <xf numFmtId="0" fontId="53" fillId="2" borderId="15" xfId="0" applyFont="1" applyFill="1" applyBorder="1" applyAlignment="1" applyProtection="1">
      <alignment horizontal="center" vertical="center" shrinkToFit="1"/>
      <protection locked="0"/>
    </xf>
    <xf numFmtId="180" fontId="72" fillId="0" borderId="60" xfId="2" applyNumberFormat="1" applyFont="1" applyFill="1" applyBorder="1" applyAlignment="1" applyProtection="1">
      <alignment horizontal="center" vertical="center" shrinkToFit="1"/>
      <protection locked="0"/>
    </xf>
    <xf numFmtId="180" fontId="72" fillId="0" borderId="61" xfId="2" applyNumberFormat="1" applyFont="1" applyFill="1" applyBorder="1" applyAlignment="1" applyProtection="1">
      <alignment horizontal="center" vertical="center" shrinkToFit="1"/>
      <protection locked="0"/>
    </xf>
    <xf numFmtId="180" fontId="72" fillId="0" borderId="62" xfId="2" applyNumberFormat="1" applyFont="1" applyFill="1" applyBorder="1" applyAlignment="1" applyProtection="1">
      <alignment horizontal="center" vertical="center" shrinkToFit="1"/>
      <protection locked="0"/>
    </xf>
    <xf numFmtId="180" fontId="72" fillId="0" borderId="63" xfId="2" applyNumberFormat="1" applyFont="1" applyFill="1" applyBorder="1" applyAlignment="1" applyProtection="1">
      <alignment horizontal="center" vertical="center" shrinkToFit="1"/>
      <protection locked="0"/>
    </xf>
    <xf numFmtId="214" fontId="72" fillId="0" borderId="10" xfId="2" applyNumberFormat="1" applyFont="1" applyFill="1" applyBorder="1" applyAlignment="1" applyProtection="1">
      <alignment horizontal="right" vertical="center" shrinkToFit="1"/>
      <protection locked="0"/>
    </xf>
    <xf numFmtId="214" fontId="72" fillId="0" borderId="6" xfId="2" applyNumberFormat="1" applyFont="1" applyFill="1" applyBorder="1" applyAlignment="1" applyProtection="1">
      <alignment horizontal="right" vertical="center" shrinkToFit="1"/>
      <protection locked="0"/>
    </xf>
    <xf numFmtId="214" fontId="72" fillId="0" borderId="64" xfId="2" applyNumberFormat="1" applyFont="1" applyFill="1" applyBorder="1" applyAlignment="1" applyProtection="1">
      <alignment horizontal="right" vertical="center" shrinkToFit="1"/>
      <protection locked="0"/>
    </xf>
    <xf numFmtId="214" fontId="72" fillId="3" borderId="10" xfId="2" applyNumberFormat="1" applyFont="1" applyFill="1" applyBorder="1" applyAlignment="1" applyProtection="1">
      <alignment horizontal="right" vertical="center" shrinkToFit="1"/>
      <protection locked="0"/>
    </xf>
    <xf numFmtId="214" fontId="72" fillId="3" borderId="11" xfId="2" applyNumberFormat="1" applyFont="1" applyFill="1" applyBorder="1" applyAlignment="1" applyProtection="1">
      <alignment horizontal="right" vertical="center" shrinkToFit="1"/>
      <protection locked="0"/>
    </xf>
    <xf numFmtId="214" fontId="72" fillId="0" borderId="11" xfId="2" applyNumberFormat="1" applyFont="1" applyFill="1" applyBorder="1" applyAlignment="1" applyProtection="1">
      <alignment horizontal="right" vertical="center" shrinkToFit="1"/>
      <protection locked="0"/>
    </xf>
    <xf numFmtId="212" fontId="72" fillId="0" borderId="58" xfId="2" applyNumberFormat="1" applyFont="1" applyFill="1" applyBorder="1" applyAlignment="1" applyProtection="1">
      <alignment horizontal="right" vertical="center" shrinkToFit="1"/>
      <protection locked="0"/>
    </xf>
    <xf numFmtId="212" fontId="72" fillId="0" borderId="30" xfId="2" applyNumberFormat="1" applyFont="1" applyFill="1" applyBorder="1" applyAlignment="1" applyProtection="1">
      <alignment horizontal="right" vertical="center" shrinkToFit="1"/>
      <protection locked="0"/>
    </xf>
    <xf numFmtId="211" fontId="72" fillId="0" borderId="13" xfId="2" applyNumberFormat="1" applyFont="1" applyFill="1" applyBorder="1" applyAlignment="1" applyProtection="1">
      <alignment horizontal="right" vertical="center" shrinkToFit="1"/>
      <protection locked="0"/>
    </xf>
    <xf numFmtId="211" fontId="72" fillId="0" borderId="14" xfId="2" applyNumberFormat="1" applyFont="1" applyFill="1" applyBorder="1" applyAlignment="1" applyProtection="1">
      <alignment horizontal="right" vertical="center" shrinkToFit="1"/>
      <protection locked="0"/>
    </xf>
    <xf numFmtId="0" fontId="69" fillId="2" borderId="142"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53" fillId="2" borderId="143" xfId="0" applyFont="1" applyFill="1" applyBorder="1" applyAlignment="1" applyProtection="1">
      <alignment horizontal="center" vertical="center" shrinkToFit="1"/>
      <protection locked="0"/>
    </xf>
    <xf numFmtId="0" fontId="53" fillId="2" borderId="145"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protection locked="0"/>
    </xf>
    <xf numFmtId="0" fontId="5" fillId="2" borderId="148"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180" fontId="72" fillId="0" borderId="12" xfId="2" applyNumberFormat="1" applyFont="1" applyFill="1" applyBorder="1" applyAlignment="1" applyProtection="1">
      <alignment horizontal="right" vertical="center" shrinkToFit="1"/>
    </xf>
    <xf numFmtId="180" fontId="72" fillId="0" borderId="9" xfId="2" applyNumberFormat="1" applyFont="1" applyFill="1" applyBorder="1" applyAlignment="1" applyProtection="1">
      <alignment horizontal="right" vertical="center" shrinkToFit="1"/>
    </xf>
    <xf numFmtId="180" fontId="72" fillId="0" borderId="5" xfId="2" applyNumberFormat="1" applyFont="1" applyFill="1" applyBorder="1" applyAlignment="1" applyProtection="1">
      <alignment horizontal="right" vertical="center" shrinkToFit="1"/>
    </xf>
    <xf numFmtId="180" fontId="72" fillId="0" borderId="14" xfId="2" applyNumberFormat="1" applyFont="1" applyFill="1" applyBorder="1" applyAlignment="1" applyProtection="1">
      <alignment horizontal="right" vertical="center" shrinkToFit="1"/>
    </xf>
    <xf numFmtId="214" fontId="72" fillId="0" borderId="10" xfId="2" applyNumberFormat="1" applyFont="1" applyFill="1" applyBorder="1" applyAlignment="1" applyProtection="1">
      <alignment horizontal="right" vertical="center" shrinkToFit="1"/>
    </xf>
    <xf numFmtId="214" fontId="72" fillId="0" borderId="148" xfId="2" applyNumberFormat="1" applyFont="1" applyFill="1" applyBorder="1" applyAlignment="1" applyProtection="1">
      <alignment horizontal="right" vertical="center" shrinkToFit="1"/>
    </xf>
    <xf numFmtId="176" fontId="5" fillId="0" borderId="10" xfId="2" applyNumberFormat="1" applyFont="1" applyFill="1" applyBorder="1" applyAlignment="1" applyProtection="1">
      <alignment vertical="center" shrinkToFit="1"/>
      <protection locked="0"/>
    </xf>
    <xf numFmtId="176" fontId="5" fillId="0" borderId="5" xfId="2" applyNumberFormat="1" applyFont="1" applyFill="1" applyBorder="1" applyAlignment="1" applyProtection="1">
      <alignment vertical="center" shrinkToFit="1"/>
      <protection locked="0"/>
    </xf>
    <xf numFmtId="176" fontId="5" fillId="0" borderId="6" xfId="2" applyNumberFormat="1" applyFont="1" applyFill="1" applyBorder="1" applyAlignment="1" applyProtection="1">
      <alignment horizontal="center" vertical="center" shrinkToFit="1"/>
      <protection locked="0"/>
    </xf>
    <xf numFmtId="176" fontId="5" fillId="0" borderId="13" xfId="2" applyNumberFormat="1" applyFont="1" applyFill="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181" fontId="72" fillId="0" borderId="45" xfId="0" applyNumberFormat="1" applyFont="1" applyBorder="1" applyAlignment="1" applyProtection="1">
      <alignment horizontal="right" vertical="center" shrinkToFit="1"/>
      <protection locked="0"/>
    </xf>
    <xf numFmtId="181" fontId="72" fillId="0" borderId="44" xfId="0" applyNumberFormat="1" applyFont="1" applyBorder="1" applyAlignment="1" applyProtection="1">
      <alignment horizontal="right" vertical="center" shrinkToFit="1"/>
      <protection locked="0"/>
    </xf>
    <xf numFmtId="0" fontId="110" fillId="9" borderId="113" xfId="8" applyFont="1" applyFill="1" applyBorder="1" applyAlignment="1" applyProtection="1">
      <alignment horizontal="center" vertical="center" shrinkToFit="1"/>
      <protection locked="0"/>
    </xf>
    <xf numFmtId="0" fontId="60" fillId="9" borderId="113" xfId="8" applyFont="1" applyFill="1" applyBorder="1" applyAlignment="1" applyProtection="1">
      <alignment horizontal="center" vertical="center"/>
      <protection locked="0"/>
    </xf>
    <xf numFmtId="0" fontId="110" fillId="9" borderId="113" xfId="8" applyFont="1" applyFill="1" applyBorder="1" applyAlignment="1" applyProtection="1">
      <alignment horizontal="center" vertical="center"/>
      <protection locked="0"/>
    </xf>
    <xf numFmtId="0" fontId="111" fillId="9" borderId="113" xfId="8" applyFont="1" applyFill="1" applyBorder="1" applyAlignment="1" applyProtection="1">
      <alignment horizontal="center" vertical="center"/>
      <protection locked="0"/>
    </xf>
    <xf numFmtId="0" fontId="110" fillId="15" borderId="93" xfId="8" applyFont="1" applyFill="1" applyBorder="1" applyAlignment="1" applyProtection="1">
      <alignment horizontal="center" vertical="center" shrinkToFit="1"/>
      <protection locked="0"/>
    </xf>
    <xf numFmtId="0" fontId="110" fillId="15" borderId="142" xfId="8" applyFont="1" applyFill="1" applyBorder="1" applyAlignment="1" applyProtection="1">
      <alignment horizontal="center" vertical="center" shrinkToFit="1"/>
      <protection locked="0"/>
    </xf>
    <xf numFmtId="0" fontId="109" fillId="15" borderId="142" xfId="8" applyFont="1" applyFill="1" applyBorder="1" applyAlignment="1" applyProtection="1">
      <alignment horizontal="center" vertical="center"/>
      <protection locked="0"/>
    </xf>
    <xf numFmtId="0" fontId="110" fillId="15" borderId="143" xfId="13" applyFont="1" applyFill="1" applyBorder="1" applyAlignment="1">
      <alignment horizontal="left" vertical="center" shrinkToFit="1"/>
    </xf>
    <xf numFmtId="0" fontId="110" fillId="15" borderId="144" xfId="13" applyFont="1" applyFill="1" applyBorder="1" applyAlignment="1">
      <alignment horizontal="left" vertical="center" shrinkToFit="1"/>
    </xf>
    <xf numFmtId="0" fontId="110" fillId="15" borderId="145" xfId="13" applyFont="1" applyFill="1" applyBorder="1" applyAlignment="1">
      <alignment horizontal="left" vertical="center" shrinkToFit="1"/>
    </xf>
    <xf numFmtId="0" fontId="111" fillId="15" borderId="143" xfId="8" applyFont="1" applyFill="1" applyBorder="1" applyAlignment="1" applyProtection="1">
      <alignment horizontal="center" vertical="center"/>
      <protection locked="0"/>
    </xf>
    <xf numFmtId="0" fontId="111" fillId="15" borderId="144" xfId="8" applyFont="1" applyFill="1" applyBorder="1" applyAlignment="1" applyProtection="1">
      <alignment horizontal="center" vertical="center"/>
      <protection locked="0"/>
    </xf>
    <xf numFmtId="0" fontId="111" fillId="15" borderId="172" xfId="8" applyFont="1" applyFill="1" applyBorder="1" applyAlignment="1" applyProtection="1">
      <alignment horizontal="center" vertical="center"/>
      <protection locked="0"/>
    </xf>
    <xf numFmtId="0" fontId="109" fillId="15" borderId="107" xfId="8" applyFont="1" applyFill="1" applyBorder="1" applyAlignment="1" applyProtection="1">
      <alignment horizontal="center" vertical="center"/>
      <protection locked="0"/>
    </xf>
    <xf numFmtId="0" fontId="111" fillId="15" borderId="117" xfId="8" applyFont="1" applyFill="1" applyBorder="1" applyAlignment="1" applyProtection="1">
      <alignment horizontal="center" vertical="center"/>
      <protection locked="0"/>
    </xf>
    <xf numFmtId="0" fontId="111" fillId="15" borderId="118" xfId="8" applyFont="1" applyFill="1" applyBorder="1" applyAlignment="1" applyProtection="1">
      <alignment horizontal="center" vertical="center"/>
      <protection locked="0"/>
    </xf>
    <xf numFmtId="0" fontId="111" fillId="15" borderId="119" xfId="8" applyFont="1" applyFill="1" applyBorder="1" applyAlignment="1" applyProtection="1">
      <alignment horizontal="center" vertical="center"/>
      <protection locked="0"/>
    </xf>
    <xf numFmtId="0" fontId="111" fillId="15" borderId="107" xfId="8" applyFont="1" applyFill="1" applyBorder="1" applyAlignment="1" applyProtection="1">
      <alignment horizontal="center" vertical="center"/>
      <protection locked="0"/>
    </xf>
    <xf numFmtId="0" fontId="111" fillId="15" borderId="110" xfId="8" applyFont="1" applyFill="1" applyBorder="1" applyAlignment="1" applyProtection="1">
      <alignment horizontal="center" vertical="center"/>
      <protection locked="0"/>
    </xf>
    <xf numFmtId="0" fontId="6" fillId="2" borderId="120" xfId="8" applyFont="1" applyFill="1" applyBorder="1" applyAlignment="1" applyProtection="1">
      <alignment horizontal="center" vertical="center"/>
      <protection locked="0"/>
    </xf>
    <xf numFmtId="0" fontId="6" fillId="2" borderId="113" xfId="8" applyFont="1" applyFill="1" applyBorder="1" applyAlignment="1" applyProtection="1">
      <alignment horizontal="center" vertical="center"/>
      <protection locked="0"/>
    </xf>
    <xf numFmtId="0" fontId="6" fillId="2" borderId="141" xfId="8" applyFont="1" applyFill="1" applyBorder="1" applyAlignment="1" applyProtection="1">
      <alignment horizontal="center" vertical="center"/>
      <protection locked="0"/>
    </xf>
    <xf numFmtId="0" fontId="6" fillId="2" borderId="114" xfId="8" applyFont="1" applyFill="1" applyBorder="1" applyAlignment="1" applyProtection="1">
      <alignment horizontal="center" vertical="center"/>
      <protection locked="0"/>
    </xf>
    <xf numFmtId="0" fontId="6" fillId="2" borderId="95" xfId="8" applyFont="1" applyFill="1" applyBorder="1" applyAlignment="1" applyProtection="1">
      <alignment horizontal="center" vertical="center"/>
      <protection locked="0"/>
    </xf>
    <xf numFmtId="0" fontId="6" fillId="2" borderId="115" xfId="8" applyFont="1" applyFill="1" applyBorder="1" applyAlignment="1" applyProtection="1">
      <alignment horizontal="center" vertical="center"/>
      <protection locked="0"/>
    </xf>
    <xf numFmtId="0" fontId="6" fillId="2" borderId="199" xfId="8" applyFont="1" applyFill="1" applyBorder="1" applyAlignment="1" applyProtection="1">
      <alignment horizontal="center" vertical="center"/>
      <protection locked="0"/>
    </xf>
    <xf numFmtId="0" fontId="6" fillId="2" borderId="170" xfId="8" applyFont="1" applyFill="1" applyBorder="1" applyAlignment="1" applyProtection="1">
      <alignment horizontal="center" vertical="center"/>
      <protection locked="0"/>
    </xf>
    <xf numFmtId="0" fontId="6" fillId="2" borderId="199" xfId="8" applyFont="1" applyFill="1" applyBorder="1" applyAlignment="1" applyProtection="1">
      <alignment horizontal="center" vertical="top"/>
      <protection locked="0"/>
    </xf>
    <xf numFmtId="0" fontId="6" fillId="2" borderId="113" xfId="8" applyFont="1" applyFill="1" applyBorder="1" applyAlignment="1" applyProtection="1">
      <alignment horizontal="center" vertical="top"/>
      <protection locked="0"/>
    </xf>
    <xf numFmtId="0" fontId="6" fillId="2" borderId="125" xfId="8" applyFont="1" applyFill="1" applyBorder="1" applyAlignment="1" applyProtection="1">
      <alignment horizontal="center" vertical="top"/>
      <protection locked="0"/>
    </xf>
    <xf numFmtId="0" fontId="6" fillId="2" borderId="132" xfId="8" applyFont="1" applyFill="1" applyBorder="1" applyAlignment="1" applyProtection="1">
      <alignment horizontal="center" vertical="top"/>
      <protection locked="0"/>
    </xf>
    <xf numFmtId="0" fontId="6" fillId="2" borderId="124" xfId="8" applyFont="1" applyFill="1" applyBorder="1" applyAlignment="1" applyProtection="1">
      <alignment horizontal="center" vertical="center"/>
      <protection locked="0"/>
    </xf>
    <xf numFmtId="0" fontId="6" fillId="2" borderId="125" xfId="8" applyFont="1" applyFill="1" applyBorder="1" applyAlignment="1" applyProtection="1">
      <alignment horizontal="center" vertical="center"/>
      <protection locked="0"/>
    </xf>
    <xf numFmtId="0" fontId="6" fillId="2" borderId="132" xfId="8" applyFont="1" applyFill="1" applyBorder="1" applyAlignment="1" applyProtection="1">
      <alignment horizontal="center" vertical="center"/>
      <protection locked="0"/>
    </xf>
    <xf numFmtId="0" fontId="111" fillId="15" borderId="142" xfId="8" applyFont="1" applyFill="1" applyBorder="1" applyAlignment="1" applyProtection="1">
      <alignment horizontal="center" vertical="center"/>
      <protection locked="0"/>
    </xf>
    <xf numFmtId="0" fontId="111" fillId="15" borderId="173" xfId="8" applyFont="1" applyFill="1" applyBorder="1" applyAlignment="1" applyProtection="1">
      <alignment horizontal="center" vertical="center"/>
      <protection locked="0"/>
    </xf>
    <xf numFmtId="0" fontId="115" fillId="9" borderId="113" xfId="8" applyFont="1" applyFill="1" applyBorder="1" applyAlignment="1" applyProtection="1">
      <alignment horizontal="center" vertical="center"/>
      <protection locked="0"/>
    </xf>
    <xf numFmtId="0" fontId="109" fillId="9" borderId="113" xfId="8" applyFont="1" applyFill="1" applyBorder="1" applyAlignment="1" applyProtection="1">
      <alignment horizontal="center" vertical="center"/>
      <protection locked="0"/>
    </xf>
    <xf numFmtId="0" fontId="6" fillId="0" borderId="95" xfId="8" applyFont="1" applyBorder="1" applyAlignment="1" applyProtection="1">
      <alignment vertical="top" wrapText="1"/>
      <protection locked="0"/>
    </xf>
    <xf numFmtId="0" fontId="60" fillId="9" borderId="0" xfId="8" applyFont="1" applyFill="1" applyAlignment="1" applyProtection="1">
      <alignment horizontal="center" vertical="center"/>
      <protection locked="0"/>
    </xf>
    <xf numFmtId="58" fontId="6" fillId="15" borderId="0" xfId="8" applyNumberFormat="1" applyFont="1" applyFill="1" applyAlignment="1" applyProtection="1">
      <alignment horizontal="right"/>
      <protection locked="0"/>
    </xf>
    <xf numFmtId="0" fontId="6" fillId="15" borderId="0" xfId="8" applyFont="1" applyFill="1" applyAlignment="1" applyProtection="1">
      <alignment horizontal="right"/>
      <protection locked="0"/>
    </xf>
    <xf numFmtId="0" fontId="28" fillId="0" borderId="0" xfId="8" applyFont="1" applyAlignment="1" applyProtection="1">
      <alignment horizontal="center" vertical="center"/>
      <protection locked="0"/>
    </xf>
    <xf numFmtId="0" fontId="109" fillId="15" borderId="171" xfId="8" applyFont="1" applyFill="1" applyBorder="1" applyAlignment="1" applyProtection="1">
      <alignment horizontal="center" vertical="center"/>
      <protection locked="0"/>
    </xf>
    <xf numFmtId="0" fontId="109" fillId="15" borderId="144" xfId="8" applyFont="1" applyFill="1" applyBorder="1" applyAlignment="1" applyProtection="1">
      <alignment horizontal="center" vertical="center"/>
      <protection locked="0"/>
    </xf>
    <xf numFmtId="0" fontId="109" fillId="15" borderId="145" xfId="8" applyFont="1" applyFill="1" applyBorder="1" applyAlignment="1" applyProtection="1">
      <alignment horizontal="center" vertical="center"/>
      <protection locked="0"/>
    </xf>
    <xf numFmtId="0" fontId="109" fillId="15" borderId="143" xfId="8" applyFont="1" applyFill="1" applyBorder="1" applyAlignment="1" applyProtection="1">
      <alignment horizontal="center" vertical="center"/>
      <protection locked="0"/>
    </xf>
    <xf numFmtId="0" fontId="110" fillId="15" borderId="143" xfId="8" applyFont="1" applyFill="1" applyBorder="1" applyAlignment="1" applyProtection="1">
      <alignment horizontal="left" vertical="center"/>
      <protection locked="0"/>
    </xf>
    <xf numFmtId="0" fontId="110" fillId="15" borderId="144" xfId="8" applyFont="1" applyFill="1" applyBorder="1" applyAlignment="1" applyProtection="1">
      <alignment horizontal="left" vertical="center"/>
      <protection locked="0"/>
    </xf>
    <xf numFmtId="0" fontId="110" fillId="15" borderId="145" xfId="8" applyFont="1" applyFill="1" applyBorder="1" applyAlignment="1" applyProtection="1">
      <alignment horizontal="left" vertical="center"/>
      <protection locked="0"/>
    </xf>
    <xf numFmtId="0" fontId="111" fillId="15" borderId="143" xfId="8" applyFont="1" applyFill="1" applyBorder="1" applyAlignment="1" applyProtection="1">
      <alignment horizontal="left" vertical="center"/>
      <protection locked="0"/>
    </xf>
    <xf numFmtId="0" fontId="111" fillId="15" borderId="144" xfId="8" applyFont="1" applyFill="1" applyBorder="1" applyAlignment="1" applyProtection="1">
      <alignment horizontal="left" vertical="center"/>
      <protection locked="0"/>
    </xf>
    <xf numFmtId="0" fontId="111" fillId="15" borderId="172" xfId="8" applyFont="1" applyFill="1" applyBorder="1" applyAlignment="1" applyProtection="1">
      <alignment horizontal="left" vertical="center"/>
      <protection locked="0"/>
    </xf>
    <xf numFmtId="231" fontId="6" fillId="15" borderId="0" xfId="17" applyNumberFormat="1" applyFont="1" applyFill="1" applyAlignment="1" applyProtection="1">
      <alignment horizontal="center" vertical="center"/>
      <protection locked="0"/>
    </xf>
    <xf numFmtId="0" fontId="108" fillId="0" borderId="142" xfId="8" applyFont="1" applyBorder="1" applyAlignment="1" applyProtection="1">
      <alignment horizontal="center" vertical="center"/>
      <protection locked="0"/>
    </xf>
    <xf numFmtId="0" fontId="29" fillId="0" borderId="0" xfId="8" applyFont="1" applyAlignment="1" applyProtection="1">
      <alignment horizontal="left" vertical="center" wrapText="1" shrinkToFit="1"/>
      <protection locked="0"/>
    </xf>
    <xf numFmtId="0" fontId="109" fillId="15" borderId="114" xfId="13" applyFont="1" applyFill="1" applyBorder="1" applyAlignment="1">
      <alignment horizontal="center" vertical="center" shrinkToFit="1"/>
    </xf>
    <xf numFmtId="0" fontId="109" fillId="15" borderId="95" xfId="13" applyFont="1" applyFill="1" applyBorder="1" applyAlignment="1">
      <alignment horizontal="center" vertical="center" shrinkToFit="1"/>
    </xf>
    <xf numFmtId="0" fontId="109" fillId="15" borderId="115" xfId="13" applyFont="1" applyFill="1" applyBorder="1" applyAlignment="1">
      <alignment horizontal="center" vertical="center" shrinkToFit="1"/>
    </xf>
    <xf numFmtId="0" fontId="109" fillId="8" borderId="170" xfId="13" applyFont="1" applyFill="1" applyBorder="1" applyAlignment="1">
      <alignment horizontal="center" vertical="center" shrinkToFit="1"/>
    </xf>
    <xf numFmtId="0" fontId="109" fillId="8" borderId="95" xfId="13" applyFont="1" applyFill="1" applyBorder="1" applyAlignment="1">
      <alignment horizontal="center" vertical="center" shrinkToFit="1"/>
    </xf>
    <xf numFmtId="0" fontId="109" fillId="8" borderId="115" xfId="13" applyFont="1" applyFill="1" applyBorder="1" applyAlignment="1">
      <alignment horizontal="center" vertical="center" shrinkToFit="1"/>
    </xf>
    <xf numFmtId="0" fontId="110" fillId="8" borderId="170" xfId="13" applyFont="1" applyFill="1" applyBorder="1" applyAlignment="1">
      <alignment horizontal="left" vertical="center" shrinkToFit="1"/>
    </xf>
    <xf numFmtId="0" fontId="110" fillId="8" borderId="95" xfId="13" applyFont="1" applyFill="1" applyBorder="1" applyAlignment="1">
      <alignment horizontal="left" vertical="center" shrinkToFit="1"/>
    </xf>
    <xf numFmtId="0" fontId="110" fillId="8" borderId="115" xfId="13" applyFont="1" applyFill="1" applyBorder="1" applyAlignment="1">
      <alignment horizontal="left" vertical="center" shrinkToFit="1"/>
    </xf>
    <xf numFmtId="0" fontId="109" fillId="15" borderId="170" xfId="13" applyFont="1" applyFill="1" applyBorder="1" applyAlignment="1">
      <alignment horizontal="left" vertical="center" shrinkToFit="1"/>
    </xf>
    <xf numFmtId="0" fontId="109" fillId="15" borderId="95" xfId="13" applyFont="1" applyFill="1" applyBorder="1" applyAlignment="1">
      <alignment horizontal="left" vertical="center" shrinkToFit="1"/>
    </xf>
    <xf numFmtId="0" fontId="109" fillId="15" borderId="116" xfId="13" applyFont="1" applyFill="1" applyBorder="1" applyAlignment="1">
      <alignment horizontal="left" vertical="center" shrinkToFit="1"/>
    </xf>
    <xf numFmtId="0" fontId="109" fillId="15" borderId="103" xfId="8" applyFont="1" applyFill="1" applyBorder="1" applyAlignment="1" applyProtection="1">
      <alignment horizontal="center" vertical="center"/>
      <protection locked="0"/>
    </xf>
    <xf numFmtId="0" fontId="110" fillId="15" borderId="107" xfId="8" applyFont="1" applyFill="1" applyBorder="1" applyAlignment="1" applyProtection="1">
      <alignment horizontal="left" vertical="center"/>
      <protection locked="0"/>
    </xf>
    <xf numFmtId="0" fontId="111" fillId="15" borderId="107" xfId="8" applyFont="1" applyFill="1" applyBorder="1" applyAlignment="1" applyProtection="1">
      <alignment horizontal="left" vertical="center"/>
      <protection locked="0"/>
    </xf>
    <xf numFmtId="0" fontId="111" fillId="15" borderId="110" xfId="8" applyFont="1" applyFill="1" applyBorder="1" applyAlignment="1" applyProtection="1">
      <alignment horizontal="left" vertical="center"/>
      <protection locked="0"/>
    </xf>
    <xf numFmtId="0" fontId="25" fillId="0" borderId="0" xfId="8" applyFont="1" applyAlignment="1" applyProtection="1">
      <alignment vertical="top" wrapText="1"/>
      <protection locked="0"/>
    </xf>
    <xf numFmtId="0" fontId="25" fillId="0" borderId="0" xfId="8" applyFont="1" applyAlignment="1" applyProtection="1">
      <alignment vertical="top"/>
      <protection locked="0"/>
    </xf>
    <xf numFmtId="0" fontId="50" fillId="0" borderId="0" xfId="8" applyFont="1" applyAlignment="1" applyProtection="1">
      <alignment vertical="center" wrapText="1"/>
      <protection locked="0"/>
    </xf>
    <xf numFmtId="0" fontId="88" fillId="4" borderId="0" xfId="0" applyFont="1" applyFill="1" applyAlignment="1">
      <alignment horizontal="center" vertical="center"/>
    </xf>
    <xf numFmtId="0" fontId="89" fillId="0" borderId="0" xfId="17" applyFont="1" applyAlignment="1" applyProtection="1">
      <alignment horizontal="center" vertical="center"/>
      <protection locked="0"/>
    </xf>
    <xf numFmtId="0" fontId="91" fillId="4" borderId="10" xfId="0" applyFont="1" applyFill="1" applyBorder="1" applyAlignment="1">
      <alignment horizontal="center" vertical="center"/>
    </xf>
    <xf numFmtId="0" fontId="91" fillId="4" borderId="12" xfId="0" applyFont="1" applyFill="1" applyBorder="1" applyAlignment="1">
      <alignment horizontal="center" vertical="center"/>
    </xf>
    <xf numFmtId="0" fontId="91" fillId="4" borderId="5" xfId="0" applyFont="1" applyFill="1" applyBorder="1" applyAlignment="1">
      <alignment horizontal="center" vertical="center"/>
    </xf>
    <xf numFmtId="0" fontId="91" fillId="4" borderId="10" xfId="0" applyFont="1" applyFill="1" applyBorder="1" applyAlignment="1">
      <alignment horizontal="center" vertical="center" wrapText="1"/>
    </xf>
    <xf numFmtId="0" fontId="91" fillId="4" borderId="12" xfId="0" applyFont="1" applyFill="1" applyBorder="1" applyAlignment="1">
      <alignment horizontal="center" vertical="center" wrapText="1"/>
    </xf>
    <xf numFmtId="0" fontId="91" fillId="4" borderId="5" xfId="0" applyFont="1" applyFill="1" applyBorder="1" applyAlignment="1">
      <alignment horizontal="center" vertical="center" wrapText="1"/>
    </xf>
    <xf numFmtId="0" fontId="92" fillId="4" borderId="10" xfId="0" applyFont="1" applyFill="1" applyBorder="1" applyAlignment="1">
      <alignment horizontal="center" vertical="center"/>
    </xf>
    <xf numFmtId="0" fontId="92" fillId="4" borderId="12" xfId="0" applyFont="1" applyFill="1" applyBorder="1" applyAlignment="1">
      <alignment horizontal="center" vertical="center"/>
    </xf>
    <xf numFmtId="0" fontId="92" fillId="4" borderId="5" xfId="0" applyFont="1" applyFill="1" applyBorder="1" applyAlignment="1">
      <alignment horizontal="center" vertical="center"/>
    </xf>
    <xf numFmtId="0" fontId="82" fillId="4" borderId="10" xfId="0" applyFont="1" applyFill="1" applyBorder="1" applyAlignment="1">
      <alignment horizontal="center" vertical="center" wrapText="1"/>
    </xf>
    <xf numFmtId="0" fontId="82" fillId="4" borderId="6" xfId="0" applyFont="1" applyFill="1" applyBorder="1" applyAlignment="1">
      <alignment horizontal="center" vertical="center" wrapText="1"/>
    </xf>
    <xf numFmtId="0" fontId="82" fillId="4" borderId="148" xfId="0" applyFont="1" applyFill="1" applyBorder="1" applyAlignment="1">
      <alignment horizontal="center" vertical="center" wrapText="1"/>
    </xf>
    <xf numFmtId="0" fontId="141" fillId="4" borderId="0" xfId="0" applyFont="1" applyFill="1" applyAlignment="1">
      <alignment horizontal="left" vertical="center"/>
    </xf>
    <xf numFmtId="0" fontId="141" fillId="4" borderId="0" xfId="0" applyFont="1" applyFill="1" applyAlignment="1">
      <alignment horizontal="left" vertical="center" wrapText="1"/>
    </xf>
    <xf numFmtId="0" fontId="50" fillId="4" borderId="142" xfId="5" applyFont="1" applyFill="1" applyBorder="1" applyAlignment="1">
      <alignment horizontal="center" vertical="center" wrapText="1"/>
    </xf>
    <xf numFmtId="0" fontId="101" fillId="4" borderId="0" xfId="0" applyFont="1" applyFill="1" applyAlignment="1">
      <alignment horizontal="left" vertical="center" wrapText="1"/>
    </xf>
    <xf numFmtId="0" fontId="10" fillId="17" borderId="142" xfId="0" applyFont="1" applyFill="1" applyBorder="1" applyAlignment="1">
      <alignment horizontal="center" vertical="center" wrapText="1"/>
    </xf>
    <xf numFmtId="0" fontId="10" fillId="18" borderId="142" xfId="0" applyFont="1" applyFill="1" applyBorder="1" applyAlignment="1">
      <alignment horizontal="center" vertical="center" wrapText="1"/>
    </xf>
    <xf numFmtId="0" fontId="139" fillId="4" borderId="142" xfId="0" applyFont="1" applyFill="1" applyBorder="1" applyAlignment="1">
      <alignment horizontal="left" vertical="center" wrapText="1"/>
    </xf>
    <xf numFmtId="0" fontId="55" fillId="4" borderId="6" xfId="17" applyFont="1" applyFill="1" applyBorder="1" applyAlignment="1" applyProtection="1">
      <alignment horizontal="center" vertical="center"/>
      <protection locked="0"/>
    </xf>
    <xf numFmtId="221" fontId="72" fillId="0" borderId="10" xfId="2" applyNumberFormat="1" applyFont="1" applyFill="1" applyBorder="1" applyAlignment="1" applyProtection="1">
      <alignment horizontal="right" vertical="center" wrapText="1" shrinkToFit="1"/>
      <protection locked="0"/>
    </xf>
    <xf numFmtId="221" fontId="72" fillId="0" borderId="6" xfId="2" applyNumberFormat="1" applyFont="1" applyFill="1" applyBorder="1" applyAlignment="1" applyProtection="1">
      <alignment horizontal="right" vertical="center" wrapText="1" shrinkToFit="1"/>
      <protection locked="0"/>
    </xf>
    <xf numFmtId="211" fontId="72" fillId="3" borderId="3" xfId="2" applyNumberFormat="1" applyFont="1" applyFill="1" applyBorder="1" applyAlignment="1" applyProtection="1">
      <alignment horizontal="right" vertical="center" wrapText="1"/>
      <protection locked="0"/>
    </xf>
    <xf numFmtId="0" fontId="5" fillId="0" borderId="143" xfId="0" applyFont="1" applyBorder="1" applyAlignment="1" applyProtection="1">
      <alignment vertical="center" wrapText="1"/>
      <protection locked="0"/>
    </xf>
    <xf numFmtId="0" fontId="5" fillId="0" borderId="144" xfId="0" applyFont="1" applyBorder="1" applyProtection="1">
      <alignment vertical="center"/>
      <protection locked="0"/>
    </xf>
    <xf numFmtId="0" fontId="5" fillId="0" borderId="145" xfId="0" applyFont="1" applyBorder="1" applyProtection="1">
      <alignment vertical="center"/>
      <protection locked="0"/>
    </xf>
    <xf numFmtId="214" fontId="72" fillId="3" borderId="149" xfId="2" applyNumberFormat="1" applyFont="1" applyFill="1" applyBorder="1" applyAlignment="1" applyProtection="1">
      <alignment horizontal="right" vertical="center" shrinkToFit="1"/>
      <protection locked="0"/>
    </xf>
    <xf numFmtId="215" fontId="72" fillId="8" borderId="149" xfId="0" applyNumberFormat="1" applyFont="1" applyFill="1" applyBorder="1" applyAlignment="1">
      <alignment vertical="center" shrinkToFit="1"/>
    </xf>
    <xf numFmtId="215" fontId="72" fillId="8" borderId="10" xfId="0" applyNumberFormat="1" applyFont="1" applyFill="1" applyBorder="1" applyAlignment="1">
      <alignment vertical="center" shrinkToFit="1"/>
    </xf>
    <xf numFmtId="215" fontId="72" fillId="8" borderId="6" xfId="0" applyNumberFormat="1" applyFont="1" applyFill="1" applyBorder="1" applyAlignment="1">
      <alignment vertical="center" shrinkToFit="1"/>
    </xf>
    <xf numFmtId="215" fontId="72" fillId="8" borderId="148" xfId="0" applyNumberFormat="1" applyFont="1" applyFill="1" applyBorder="1" applyAlignment="1">
      <alignment vertical="center" shrinkToFit="1"/>
    </xf>
    <xf numFmtId="0" fontId="65" fillId="9" borderId="143" xfId="0" applyFont="1" applyFill="1" applyBorder="1" applyAlignment="1" applyProtection="1">
      <alignment horizontal="center" vertical="center" wrapText="1"/>
      <protection locked="0"/>
    </xf>
    <xf numFmtId="0" fontId="65" fillId="9" borderId="144" xfId="0" applyFont="1" applyFill="1" applyBorder="1" applyAlignment="1" applyProtection="1">
      <alignment horizontal="center" vertical="center" wrapText="1"/>
      <protection locked="0"/>
    </xf>
    <xf numFmtId="0" fontId="65" fillId="9" borderId="145" xfId="0" applyFont="1" applyFill="1" applyBorder="1" applyAlignment="1" applyProtection="1">
      <alignment horizontal="center" vertical="center" wrapText="1"/>
      <protection locked="0"/>
    </xf>
    <xf numFmtId="0" fontId="29" fillId="0" borderId="12" xfId="0" applyFont="1" applyBorder="1" applyAlignment="1" applyProtection="1">
      <alignment horizontal="left" vertical="center" shrinkToFit="1"/>
      <protection locked="0"/>
    </xf>
    <xf numFmtId="0" fontId="29" fillId="0" borderId="0" xfId="0" applyFont="1" applyAlignment="1" applyProtection="1">
      <alignment horizontal="left" vertical="center" shrinkToFit="1"/>
      <protection locked="0"/>
    </xf>
    <xf numFmtId="0" fontId="29" fillId="0" borderId="9" xfId="0" applyFont="1" applyBorder="1" applyAlignment="1" applyProtection="1">
      <alignment horizontal="left" vertical="center" shrinkToFit="1"/>
      <protection locked="0"/>
    </xf>
    <xf numFmtId="0" fontId="29" fillId="0" borderId="12" xfId="0" applyFont="1" applyBorder="1" applyAlignment="1" applyProtection="1">
      <alignment vertical="center" wrapText="1"/>
      <protection locked="0"/>
    </xf>
    <xf numFmtId="0" fontId="29" fillId="0" borderId="9" xfId="0" applyFont="1" applyBorder="1" applyAlignment="1" applyProtection="1">
      <alignment vertical="center" wrapText="1"/>
      <protection locked="0"/>
    </xf>
    <xf numFmtId="0" fontId="5" fillId="0" borderId="143" xfId="0" applyFont="1" applyBorder="1" applyAlignment="1" applyProtection="1">
      <alignment horizontal="left" vertical="center" wrapText="1"/>
      <protection locked="0"/>
    </xf>
    <xf numFmtId="0" fontId="5" fillId="0" borderId="144" xfId="0" applyFont="1" applyBorder="1" applyAlignment="1" applyProtection="1">
      <alignment horizontal="left" vertical="center" wrapText="1"/>
      <protection locked="0"/>
    </xf>
    <xf numFmtId="0" fontId="5" fillId="0" borderId="145" xfId="0" applyFont="1" applyBorder="1" applyAlignment="1" applyProtection="1">
      <alignment horizontal="left" vertical="center" wrapText="1"/>
      <protection locked="0"/>
    </xf>
    <xf numFmtId="0" fontId="5" fillId="2" borderId="149"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214" fontId="72" fillId="3" borderId="149" xfId="2" applyNumberFormat="1" applyFont="1" applyFill="1" applyBorder="1" applyAlignment="1" applyProtection="1">
      <alignment horizontal="right" vertical="center" wrapText="1"/>
      <protection locked="0"/>
    </xf>
    <xf numFmtId="215" fontId="72" fillId="8" borderId="149" xfId="0" applyNumberFormat="1" applyFont="1" applyFill="1" applyBorder="1" applyAlignment="1">
      <alignment vertical="center" wrapText="1" shrinkToFit="1"/>
    </xf>
    <xf numFmtId="211" fontId="72" fillId="8" borderId="5" xfId="2" applyNumberFormat="1" applyFont="1" applyFill="1" applyBorder="1" applyAlignment="1" applyProtection="1">
      <alignment horizontal="right" vertical="center" shrinkToFit="1"/>
    </xf>
    <xf numFmtId="211" fontId="72" fillId="8" borderId="13" xfId="2" applyNumberFormat="1" applyFont="1" applyFill="1" applyBorder="1" applyAlignment="1" applyProtection="1">
      <alignment horizontal="right" vertical="center" shrinkToFit="1"/>
    </xf>
    <xf numFmtId="0" fontId="5" fillId="0" borderId="5"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221" fontId="72" fillId="0" borderId="10" xfId="2" applyNumberFormat="1" applyFont="1" applyFill="1" applyBorder="1" applyAlignment="1" applyProtection="1">
      <alignment horizontal="right" vertical="center" shrinkToFit="1"/>
      <protection locked="0"/>
    </xf>
    <xf numFmtId="221" fontId="72" fillId="0" borderId="6" xfId="2" applyNumberFormat="1" applyFont="1" applyFill="1" applyBorder="1" applyAlignment="1" applyProtection="1">
      <alignment horizontal="right" vertical="center" shrinkToFit="1"/>
      <protection locked="0"/>
    </xf>
    <xf numFmtId="181" fontId="72" fillId="8" borderId="3" xfId="0" applyNumberFormat="1" applyFont="1" applyFill="1" applyBorder="1" applyAlignment="1">
      <alignment vertical="center" wrapText="1" shrinkToFit="1"/>
    </xf>
    <xf numFmtId="211" fontId="72" fillId="3" borderId="5" xfId="2" applyNumberFormat="1" applyFont="1" applyFill="1" applyBorder="1" applyAlignment="1" applyProtection="1">
      <alignment horizontal="right" vertical="center" wrapText="1"/>
      <protection locked="0"/>
    </xf>
    <xf numFmtId="211" fontId="72" fillId="3" borderId="13" xfId="2" applyNumberFormat="1" applyFont="1" applyFill="1" applyBorder="1" applyAlignment="1" applyProtection="1">
      <alignment horizontal="right" vertical="center" wrapText="1"/>
      <protection locked="0"/>
    </xf>
    <xf numFmtId="211" fontId="72" fillId="3" borderId="14" xfId="2" applyNumberFormat="1" applyFont="1" applyFill="1" applyBorder="1" applyAlignment="1" applyProtection="1">
      <alignment horizontal="right" vertical="center" wrapText="1"/>
      <protection locked="0"/>
    </xf>
    <xf numFmtId="0" fontId="55" fillId="0" borderId="143" xfId="0" applyFont="1" applyBorder="1" applyAlignment="1">
      <alignment horizontal="left" vertical="center"/>
    </xf>
    <xf numFmtId="0" fontId="55" fillId="0" borderId="144" xfId="0" applyFont="1" applyBorder="1" applyAlignment="1">
      <alignment horizontal="left" vertical="center"/>
    </xf>
    <xf numFmtId="0" fontId="55" fillId="0" borderId="145" xfId="0" applyFont="1" applyBorder="1" applyAlignment="1">
      <alignment horizontal="left" vertical="center"/>
    </xf>
    <xf numFmtId="0" fontId="6" fillId="0" borderId="0" xfId="0" applyFont="1" applyAlignment="1" applyProtection="1">
      <alignment horizontal="center" vertical="center"/>
      <protection locked="0"/>
    </xf>
    <xf numFmtId="218" fontId="5" fillId="15" borderId="143" xfId="0" applyNumberFormat="1" applyFont="1" applyFill="1" applyBorder="1" applyAlignment="1" applyProtection="1">
      <alignment horizontal="left" vertical="center" wrapText="1"/>
      <protection locked="0"/>
    </xf>
    <xf numFmtId="218" fontId="5" fillId="15" borderId="144" xfId="0" applyNumberFormat="1" applyFont="1" applyFill="1" applyBorder="1" applyAlignment="1" applyProtection="1">
      <alignment horizontal="left" vertical="center" wrapText="1"/>
      <protection locked="0"/>
    </xf>
    <xf numFmtId="218" fontId="5" fillId="15" borderId="143" xfId="0" applyNumberFormat="1" applyFont="1" applyFill="1" applyBorder="1" applyAlignment="1" applyProtection="1">
      <alignment horizontal="right" vertical="center"/>
      <protection locked="0"/>
    </xf>
    <xf numFmtId="218" fontId="5" fillId="15" borderId="144" xfId="0" applyNumberFormat="1" applyFont="1" applyFill="1" applyBorder="1" applyAlignment="1" applyProtection="1">
      <alignment horizontal="right" vertical="center"/>
      <protection locked="0"/>
    </xf>
    <xf numFmtId="211" fontId="72" fillId="3" borderId="143" xfId="2" applyNumberFormat="1" applyFont="1" applyFill="1" applyBorder="1" applyAlignment="1" applyProtection="1">
      <alignment horizontal="right" vertical="center" wrapText="1"/>
      <protection locked="0"/>
    </xf>
    <xf numFmtId="211" fontId="72" fillId="3" borderId="144" xfId="2" applyNumberFormat="1" applyFont="1" applyFill="1" applyBorder="1" applyAlignment="1" applyProtection="1">
      <alignment horizontal="right" vertical="center" wrapText="1"/>
      <protection locked="0"/>
    </xf>
    <xf numFmtId="211" fontId="72" fillId="3" borderId="145" xfId="2" applyNumberFormat="1" applyFont="1" applyFill="1" applyBorder="1" applyAlignment="1" applyProtection="1">
      <alignment horizontal="right" vertical="center" wrapText="1"/>
      <protection locked="0"/>
    </xf>
    <xf numFmtId="0" fontId="5" fillId="2" borderId="10" xfId="0" applyFont="1" applyFill="1" applyBorder="1" applyAlignment="1" applyProtection="1">
      <alignment horizontal="center" vertical="center" wrapText="1"/>
      <protection locked="0"/>
    </xf>
    <xf numFmtId="0" fontId="5" fillId="2" borderId="148"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19" borderId="143" xfId="0" applyFont="1" applyFill="1" applyBorder="1" applyAlignment="1" applyProtection="1">
      <alignment vertical="center" wrapText="1"/>
      <protection locked="0"/>
    </xf>
    <xf numFmtId="0" fontId="5" fillId="19" borderId="144" xfId="0" applyFont="1" applyFill="1" applyBorder="1" applyAlignment="1" applyProtection="1">
      <alignment vertical="center" wrapText="1"/>
      <protection locked="0"/>
    </xf>
    <xf numFmtId="0" fontId="5" fillId="15" borderId="143" xfId="0" applyFont="1" applyFill="1" applyBorder="1" applyAlignment="1" applyProtection="1">
      <alignment vertical="center" wrapText="1"/>
      <protection locked="0"/>
    </xf>
    <xf numFmtId="0" fontId="5" fillId="15" borderId="144" xfId="0" applyFont="1" applyFill="1" applyBorder="1" applyAlignment="1" applyProtection="1">
      <alignment vertical="center" wrapText="1"/>
      <protection locked="0"/>
    </xf>
    <xf numFmtId="0" fontId="5" fillId="15" borderId="145" xfId="0" applyFont="1" applyFill="1" applyBorder="1" applyAlignment="1" applyProtection="1">
      <alignment vertical="center" wrapText="1"/>
      <protection locked="0"/>
    </xf>
    <xf numFmtId="0" fontId="5" fillId="0" borderId="10" xfId="0" applyFont="1" applyBorder="1" applyAlignment="1" applyProtection="1">
      <alignment horizontal="center" vertical="center" textRotation="255"/>
      <protection locked="0"/>
    </xf>
    <xf numFmtId="0" fontId="5" fillId="0" borderId="148" xfId="0" applyFont="1" applyBorder="1" applyAlignment="1" applyProtection="1">
      <alignment horizontal="center" vertical="center" textRotation="255"/>
      <protection locked="0"/>
    </xf>
    <xf numFmtId="0" fontId="5" fillId="0" borderId="12" xfId="0" applyFont="1" applyBorder="1" applyAlignment="1" applyProtection="1">
      <alignment horizontal="center" vertical="center" textRotation="255"/>
      <protection locked="0"/>
    </xf>
    <xf numFmtId="0" fontId="5" fillId="0" borderId="9" xfId="0" applyFont="1" applyBorder="1" applyAlignment="1" applyProtection="1">
      <alignment horizontal="center" vertical="center" textRotation="255"/>
      <protection locked="0"/>
    </xf>
    <xf numFmtId="0" fontId="5" fillId="0" borderId="5" xfId="0" applyFont="1" applyBorder="1" applyAlignment="1" applyProtection="1">
      <alignment horizontal="center" vertical="center" textRotation="255"/>
      <protection locked="0"/>
    </xf>
    <xf numFmtId="0" fontId="5" fillId="0" borderId="14" xfId="0" applyFont="1" applyBorder="1" applyAlignment="1" applyProtection="1">
      <alignment horizontal="center" vertical="center" textRotation="255"/>
      <protection locked="0"/>
    </xf>
    <xf numFmtId="0" fontId="5" fillId="0" borderId="144" xfId="0" applyFont="1" applyBorder="1" applyAlignment="1" applyProtection="1">
      <alignment vertical="center" wrapText="1"/>
      <protection locked="0"/>
    </xf>
    <xf numFmtId="0" fontId="5" fillId="0" borderId="145" xfId="0" applyFont="1" applyBorder="1" applyAlignment="1" applyProtection="1">
      <alignment vertical="center" wrapText="1"/>
      <protection locked="0"/>
    </xf>
    <xf numFmtId="0" fontId="5" fillId="2" borderId="142" xfId="0" applyFont="1" applyFill="1" applyBorder="1" applyAlignment="1" applyProtection="1">
      <alignment horizontal="center" vertical="center"/>
      <protection locked="0"/>
    </xf>
    <xf numFmtId="0" fontId="23" fillId="15" borderId="5" xfId="0" applyFont="1" applyFill="1" applyBorder="1" applyAlignment="1" applyProtection="1">
      <alignment horizontal="left" vertical="center" wrapText="1"/>
      <protection locked="0"/>
    </xf>
    <xf numFmtId="0" fontId="23" fillId="15" borderId="13" xfId="0" applyFont="1" applyFill="1" applyBorder="1" applyAlignment="1" applyProtection="1">
      <alignment horizontal="left" vertical="center" wrapText="1"/>
      <protection locked="0"/>
    </xf>
    <xf numFmtId="0" fontId="23" fillId="15" borderId="14" xfId="0" applyFont="1" applyFill="1" applyBorder="1" applyAlignment="1" applyProtection="1">
      <alignment horizontal="left" vertical="center" wrapText="1"/>
      <protection locked="0"/>
    </xf>
    <xf numFmtId="0" fontId="5" fillId="13" borderId="144" xfId="0" applyFont="1" applyFill="1" applyBorder="1" applyAlignment="1" applyProtection="1">
      <alignment horizontal="center" vertical="center"/>
      <protection locked="0"/>
    </xf>
    <xf numFmtId="0" fontId="23" fillId="15" borderId="143" xfId="0" applyFont="1" applyFill="1" applyBorder="1" applyAlignment="1" applyProtection="1">
      <alignment horizontal="left" vertical="center" wrapText="1"/>
      <protection locked="0"/>
    </xf>
    <xf numFmtId="0" fontId="23" fillId="15" borderId="144" xfId="0" applyFont="1" applyFill="1" applyBorder="1" applyAlignment="1" applyProtection="1">
      <alignment horizontal="left" vertical="center" wrapText="1"/>
      <protection locked="0"/>
    </xf>
    <xf numFmtId="0" fontId="23" fillId="15" borderId="145" xfId="0" applyFont="1" applyFill="1" applyBorder="1" applyAlignment="1" applyProtection="1">
      <alignment horizontal="left" vertical="center" wrapText="1"/>
      <protection locked="0"/>
    </xf>
    <xf numFmtId="0" fontId="5" fillId="2" borderId="143" xfId="0" applyFont="1" applyFill="1" applyBorder="1" applyAlignment="1" applyProtection="1">
      <alignment horizontal="center" vertical="center"/>
      <protection locked="0"/>
    </xf>
    <xf numFmtId="0" fontId="5" fillId="2" borderId="144" xfId="0" applyFont="1" applyFill="1" applyBorder="1" applyAlignment="1" applyProtection="1">
      <alignment horizontal="center" vertical="center"/>
      <protection locked="0"/>
    </xf>
    <xf numFmtId="0" fontId="5" fillId="2" borderId="145" xfId="0" applyFont="1" applyFill="1" applyBorder="1" applyAlignment="1" applyProtection="1">
      <alignment horizontal="center" vertical="center"/>
      <protection locked="0"/>
    </xf>
    <xf numFmtId="215" fontId="72" fillId="8" borderId="8" xfId="0" applyNumberFormat="1" applyFont="1" applyFill="1" applyBorder="1" applyAlignment="1">
      <alignment vertical="center" wrapText="1" shrinkToFit="1"/>
    </xf>
    <xf numFmtId="188" fontId="72" fillId="0" borderId="5" xfId="2" applyNumberFormat="1" applyFont="1" applyFill="1" applyBorder="1" applyAlignment="1" applyProtection="1">
      <alignment horizontal="right" vertical="center" shrinkToFit="1"/>
    </xf>
    <xf numFmtId="188" fontId="72" fillId="0" borderId="13" xfId="2" applyNumberFormat="1" applyFont="1" applyFill="1" applyBorder="1" applyAlignment="1" applyProtection="1">
      <alignment horizontal="right" vertical="center" shrinkToFit="1"/>
    </xf>
    <xf numFmtId="214" fontId="72" fillId="3" borderId="52" xfId="2" applyNumberFormat="1" applyFont="1" applyFill="1" applyBorder="1" applyAlignment="1" applyProtection="1">
      <alignment horizontal="right" vertical="center" wrapText="1"/>
      <protection locked="0"/>
    </xf>
    <xf numFmtId="181" fontId="72" fillId="8" borderId="5" xfId="0" applyNumberFormat="1" applyFont="1" applyFill="1" applyBorder="1" applyAlignment="1">
      <alignment vertical="center" wrapText="1" shrinkToFit="1"/>
    </xf>
    <xf numFmtId="181" fontId="72" fillId="8" borderId="13" xfId="0" applyNumberFormat="1" applyFont="1" applyFill="1" applyBorder="1" applyAlignment="1">
      <alignment vertical="center" wrapText="1" shrinkToFit="1"/>
    </xf>
    <xf numFmtId="181" fontId="72" fillId="8" borderId="14" xfId="0" applyNumberFormat="1" applyFont="1" applyFill="1" applyBorder="1" applyAlignment="1">
      <alignment vertical="center" wrapText="1" shrinkToFit="1"/>
    </xf>
    <xf numFmtId="197" fontId="66" fillId="0" borderId="154" xfId="2" applyNumberFormat="1" applyFont="1" applyFill="1" applyBorder="1" applyAlignment="1" applyProtection="1">
      <alignment horizontal="left" vertical="center"/>
      <protection locked="0"/>
    </xf>
    <xf numFmtId="197" fontId="66" fillId="0" borderId="155" xfId="2" applyNumberFormat="1" applyFont="1" applyFill="1" applyBorder="1" applyAlignment="1" applyProtection="1">
      <alignment horizontal="left" vertical="center"/>
      <protection locked="0"/>
    </xf>
    <xf numFmtId="197" fontId="66" fillId="0" borderId="156" xfId="2" applyNumberFormat="1" applyFont="1" applyFill="1" applyBorder="1" applyAlignment="1" applyProtection="1">
      <alignment horizontal="left" vertical="center"/>
      <protection locked="0"/>
    </xf>
    <xf numFmtId="197" fontId="66" fillId="0" borderId="62" xfId="2" applyNumberFormat="1" applyFont="1" applyFill="1" applyBorder="1" applyAlignment="1" applyProtection="1">
      <alignment horizontal="left" vertical="center"/>
      <protection locked="0"/>
    </xf>
    <xf numFmtId="197" fontId="66" fillId="0" borderId="70" xfId="2" applyNumberFormat="1" applyFont="1" applyFill="1" applyBorder="1" applyAlignment="1" applyProtection="1">
      <alignment horizontal="left" vertical="center"/>
      <protection locked="0"/>
    </xf>
    <xf numFmtId="197" fontId="66" fillId="0" borderId="63" xfId="2" applyNumberFormat="1" applyFont="1" applyFill="1" applyBorder="1" applyAlignment="1" applyProtection="1">
      <alignment horizontal="left" vertical="center"/>
      <protection locked="0"/>
    </xf>
    <xf numFmtId="0" fontId="5" fillId="2" borderId="1"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wrapText="1"/>
      <protection locked="0"/>
    </xf>
    <xf numFmtId="0" fontId="5" fillId="15" borderId="143" xfId="0" applyFont="1" applyFill="1" applyBorder="1" applyAlignment="1" applyProtection="1">
      <alignment horizontal="center" vertical="center" wrapText="1"/>
      <protection locked="0"/>
    </xf>
    <xf numFmtId="0" fontId="5" fillId="15" borderId="145"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214" fontId="72" fillId="8" borderId="12" xfId="2" applyNumberFormat="1" applyFont="1" applyFill="1" applyBorder="1" applyAlignment="1" applyProtection="1">
      <alignment horizontal="right" vertical="center" indent="1" shrinkToFit="1"/>
    </xf>
    <xf numFmtId="214" fontId="72" fillId="8" borderId="0" xfId="2" applyNumberFormat="1" applyFont="1" applyFill="1" applyBorder="1" applyAlignment="1" applyProtection="1">
      <alignment horizontal="right" vertical="center" indent="1" shrinkToFit="1"/>
    </xf>
    <xf numFmtId="214" fontId="72" fillId="8" borderId="9" xfId="2" applyNumberFormat="1" applyFont="1" applyFill="1" applyBorder="1" applyAlignment="1" applyProtection="1">
      <alignment horizontal="right" vertical="center" indent="1" shrinkToFit="1"/>
    </xf>
    <xf numFmtId="215" fontId="72" fillId="8" borderId="0" xfId="2" applyNumberFormat="1" applyFont="1" applyFill="1" applyBorder="1" applyAlignment="1" applyProtection="1">
      <alignment horizontal="right" vertical="center" shrinkToFit="1"/>
    </xf>
    <xf numFmtId="215" fontId="72" fillId="8" borderId="9" xfId="2" applyNumberFormat="1" applyFont="1" applyFill="1" applyBorder="1" applyAlignment="1" applyProtection="1">
      <alignment horizontal="right" vertical="center" shrinkToFit="1"/>
    </xf>
    <xf numFmtId="197" fontId="74" fillId="0" borderId="154" xfId="2" applyNumberFormat="1" applyFont="1" applyFill="1" applyBorder="1" applyAlignment="1" applyProtection="1">
      <alignment horizontal="left" vertical="center" shrinkToFit="1"/>
      <protection locked="0"/>
    </xf>
    <xf numFmtId="197" fontId="74" fillId="0" borderId="155" xfId="2" applyNumberFormat="1" applyFont="1" applyFill="1" applyBorder="1" applyAlignment="1" applyProtection="1">
      <alignment horizontal="left" vertical="center" shrinkToFit="1"/>
      <protection locked="0"/>
    </xf>
    <xf numFmtId="197" fontId="74" fillId="0" borderId="156" xfId="2" applyNumberFormat="1" applyFont="1" applyFill="1" applyBorder="1" applyAlignment="1" applyProtection="1">
      <alignment horizontal="left" vertical="center" shrinkToFit="1"/>
      <protection locked="0"/>
    </xf>
    <xf numFmtId="197" fontId="74" fillId="0" borderId="62" xfId="2" applyNumberFormat="1" applyFont="1" applyFill="1" applyBorder="1" applyAlignment="1" applyProtection="1">
      <alignment horizontal="left" vertical="center" shrinkToFit="1"/>
      <protection locked="0"/>
    </xf>
    <xf numFmtId="197" fontId="74" fillId="0" borderId="70" xfId="2" applyNumberFormat="1" applyFont="1" applyFill="1" applyBorder="1" applyAlignment="1" applyProtection="1">
      <alignment horizontal="left" vertical="center" shrinkToFit="1"/>
      <protection locked="0"/>
    </xf>
    <xf numFmtId="197" fontId="74" fillId="0" borderId="63" xfId="2" applyNumberFormat="1" applyFont="1" applyFill="1" applyBorder="1" applyAlignment="1" applyProtection="1">
      <alignment horizontal="left" vertical="center" shrinkToFit="1"/>
      <protection locked="0"/>
    </xf>
    <xf numFmtId="214" fontId="72" fillId="8" borderId="12" xfId="2" applyNumberFormat="1" applyFont="1" applyFill="1" applyBorder="1" applyAlignment="1" applyProtection="1">
      <alignment horizontal="right" vertical="center" shrinkToFit="1"/>
    </xf>
    <xf numFmtId="214" fontId="72" fillId="8" borderId="0" xfId="2" applyNumberFormat="1" applyFont="1" applyFill="1" applyBorder="1" applyAlignment="1" applyProtection="1">
      <alignment horizontal="right" vertical="center" shrinkToFit="1"/>
    </xf>
    <xf numFmtId="0" fontId="5" fillId="13" borderId="143" xfId="0" applyFont="1" applyFill="1" applyBorder="1" applyAlignment="1" applyProtection="1">
      <alignment horizontal="center" vertical="center" wrapText="1"/>
      <protection locked="0"/>
    </xf>
    <xf numFmtId="0" fontId="5" fillId="13" borderId="144" xfId="0" applyFont="1" applyFill="1" applyBorder="1" applyAlignment="1" applyProtection="1">
      <alignment horizontal="center" vertical="center" wrapText="1"/>
      <protection locked="0"/>
    </xf>
    <xf numFmtId="0" fontId="5" fillId="15" borderId="5" xfId="0" applyFont="1" applyFill="1" applyBorder="1" applyAlignment="1" applyProtection="1">
      <alignment horizontal="center" vertical="center" wrapText="1"/>
      <protection locked="0"/>
    </xf>
    <xf numFmtId="0" fontId="5" fillId="15" borderId="1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protection locked="0"/>
    </xf>
    <xf numFmtId="0" fontId="61" fillId="0" borderId="0" xfId="0" applyFont="1" applyAlignment="1" applyProtection="1">
      <alignment horizontal="center" vertical="center"/>
      <protection locked="0"/>
    </xf>
    <xf numFmtId="0" fontId="5" fillId="2" borderId="142" xfId="0" applyFont="1" applyFill="1" applyBorder="1" applyAlignment="1" applyProtection="1">
      <alignment horizontal="center" vertical="center" shrinkToFit="1"/>
      <protection locked="0"/>
    </xf>
    <xf numFmtId="214" fontId="72" fillId="3" borderId="2" xfId="2" applyNumberFormat="1" applyFont="1" applyFill="1" applyBorder="1" applyAlignment="1" applyProtection="1">
      <alignment horizontal="right" vertical="center" shrinkToFit="1"/>
      <protection locked="0"/>
    </xf>
    <xf numFmtId="0" fontId="5" fillId="2" borderId="149" xfId="0" applyFont="1" applyFill="1" applyBorder="1" applyAlignment="1" applyProtection="1">
      <alignment horizontal="center" vertical="center" textRotation="255"/>
      <protection locked="0"/>
    </xf>
    <xf numFmtId="0" fontId="5" fillId="2" borderId="8" xfId="0" applyFont="1" applyFill="1" applyBorder="1" applyAlignment="1" applyProtection="1">
      <alignment horizontal="center" vertical="center" textRotation="255"/>
      <protection locked="0"/>
    </xf>
    <xf numFmtId="0" fontId="5" fillId="2" borderId="3" xfId="0" applyFont="1" applyFill="1" applyBorder="1" applyAlignment="1" applyProtection="1">
      <alignment horizontal="center" vertical="center" textRotation="255"/>
      <protection locked="0"/>
    </xf>
    <xf numFmtId="181" fontId="72" fillId="8" borderId="5" xfId="0" applyNumberFormat="1" applyFont="1" applyFill="1" applyBorder="1" applyAlignment="1">
      <alignment vertical="center" shrinkToFit="1"/>
    </xf>
    <xf numFmtId="181" fontId="72" fillId="8" borderId="13" xfId="0" applyNumberFormat="1" applyFont="1" applyFill="1" applyBorder="1" applyAlignment="1">
      <alignment vertical="center" shrinkToFit="1"/>
    </xf>
    <xf numFmtId="181" fontId="72" fillId="8" borderId="14" xfId="0" applyNumberFormat="1" applyFont="1" applyFill="1" applyBorder="1" applyAlignment="1">
      <alignment vertical="center" shrinkToFit="1"/>
    </xf>
    <xf numFmtId="211" fontId="72" fillId="3" borderId="5" xfId="2" applyNumberFormat="1" applyFont="1" applyFill="1" applyBorder="1" applyAlignment="1" applyProtection="1">
      <alignment horizontal="right" vertical="center" shrinkToFit="1"/>
      <protection locked="0"/>
    </xf>
    <xf numFmtId="0" fontId="7" fillId="0" borderId="12" xfId="0" applyFont="1" applyBorder="1" applyAlignment="1" applyProtection="1">
      <alignment horizontal="right" vertical="center" wrapText="1"/>
      <protection locked="0"/>
    </xf>
    <xf numFmtId="0" fontId="7" fillId="0" borderId="0" xfId="0" applyFont="1" applyAlignment="1" applyProtection="1">
      <alignment horizontal="right" vertical="center" wrapText="1"/>
      <protection locked="0"/>
    </xf>
    <xf numFmtId="0" fontId="7" fillId="0" borderId="9" xfId="0" applyFont="1" applyBorder="1" applyAlignment="1" applyProtection="1">
      <alignment horizontal="right" vertical="center" wrapText="1"/>
      <protection locked="0"/>
    </xf>
    <xf numFmtId="0" fontId="5" fillId="2" borderId="15" xfId="0" applyFont="1" applyFill="1" applyBorder="1" applyAlignment="1" applyProtection="1">
      <alignment horizontal="center" vertical="center"/>
      <protection locked="0"/>
    </xf>
    <xf numFmtId="0" fontId="5" fillId="2" borderId="112" xfId="0" applyFont="1" applyFill="1" applyBorder="1" applyAlignment="1" applyProtection="1">
      <alignment horizontal="center" vertical="center"/>
      <protection locked="0"/>
    </xf>
    <xf numFmtId="0" fontId="29" fillId="0" borderId="0" xfId="0" applyFont="1" applyAlignment="1" applyProtection="1">
      <alignment vertical="top" wrapText="1"/>
      <protection locked="0"/>
    </xf>
    <xf numFmtId="0" fontId="25" fillId="0" borderId="0" xfId="0" applyFont="1" applyAlignment="1" applyProtection="1">
      <alignment horizontal="left" vertical="center"/>
      <protection locked="0"/>
    </xf>
    <xf numFmtId="0" fontId="5" fillId="2" borderId="10" xfId="0" applyFont="1" applyFill="1" applyBorder="1" applyAlignment="1" applyProtection="1">
      <alignment horizontal="center" vertical="center"/>
      <protection locked="0"/>
    </xf>
    <xf numFmtId="0" fontId="5" fillId="0" borderId="5"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5" fillId="0" borderId="143" xfId="0" applyFont="1" applyBorder="1" applyAlignment="1" applyProtection="1">
      <alignment horizontal="left" vertical="center" shrinkToFit="1"/>
      <protection locked="0"/>
    </xf>
    <xf numFmtId="0" fontId="5" fillId="0" borderId="144" xfId="0" applyFont="1" applyBorder="1" applyAlignment="1" applyProtection="1">
      <alignment horizontal="left" vertical="center" shrinkToFit="1"/>
      <protection locked="0"/>
    </xf>
    <xf numFmtId="0" fontId="5" fillId="0" borderId="145" xfId="0" applyFont="1" applyBorder="1" applyAlignment="1" applyProtection="1">
      <alignment horizontal="left" vertical="center" shrinkToFit="1"/>
      <protection locked="0"/>
    </xf>
    <xf numFmtId="181" fontId="72" fillId="8" borderId="3" xfId="0" applyNumberFormat="1" applyFont="1" applyFill="1" applyBorder="1" applyAlignment="1">
      <alignment vertical="center" shrinkToFit="1"/>
    </xf>
    <xf numFmtId="0" fontId="5" fillId="2" borderId="10" xfId="0" applyFont="1" applyFill="1" applyBorder="1" applyAlignment="1" applyProtection="1">
      <alignment vertical="center" wrapText="1"/>
      <protection locked="0"/>
    </xf>
    <xf numFmtId="0" fontId="5" fillId="2" borderId="148" xfId="0" applyFont="1" applyFill="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5" fillId="2" borderId="14" xfId="0" applyFont="1" applyFill="1" applyBorder="1" applyAlignment="1" applyProtection="1">
      <alignment vertical="center" wrapText="1"/>
      <protection locked="0"/>
    </xf>
    <xf numFmtId="0" fontId="29" fillId="0" borderId="12" xfId="0" applyFont="1" applyBorder="1" applyAlignment="1" applyProtection="1">
      <alignment horizontal="left" vertical="center" wrapText="1"/>
      <protection locked="0"/>
    </xf>
    <xf numFmtId="0" fontId="29" fillId="3" borderId="16" xfId="0" applyFont="1" applyFill="1" applyBorder="1" applyAlignment="1" applyProtection="1">
      <alignment vertical="center" wrapText="1"/>
      <protection locked="0"/>
    </xf>
    <xf numFmtId="0" fontId="29" fillId="3" borderId="15" xfId="0" applyFont="1" applyFill="1" applyBorder="1" applyAlignment="1" applyProtection="1">
      <alignment vertical="center" wrapText="1"/>
      <protection locked="0"/>
    </xf>
    <xf numFmtId="0" fontId="29" fillId="3" borderId="4" xfId="0" applyFont="1" applyFill="1" applyBorder="1" applyAlignment="1" applyProtection="1">
      <alignment vertical="center" wrapText="1"/>
      <protection locked="0"/>
    </xf>
    <xf numFmtId="197" fontId="74" fillId="0" borderId="154" xfId="2" applyNumberFormat="1" applyFont="1" applyFill="1" applyBorder="1" applyAlignment="1" applyProtection="1">
      <alignment horizontal="left" vertical="center"/>
      <protection locked="0"/>
    </xf>
    <xf numFmtId="197" fontId="74" fillId="0" borderId="155" xfId="2" applyNumberFormat="1" applyFont="1" applyFill="1" applyBorder="1" applyAlignment="1" applyProtection="1">
      <alignment horizontal="left" vertical="center"/>
      <protection locked="0"/>
    </xf>
    <xf numFmtId="197" fontId="74" fillId="0" borderId="156" xfId="2" applyNumberFormat="1" applyFont="1" applyFill="1" applyBorder="1" applyAlignment="1" applyProtection="1">
      <alignment horizontal="left" vertical="center"/>
      <protection locked="0"/>
    </xf>
    <xf numFmtId="197" fontId="74" fillId="0" borderId="62" xfId="2" applyNumberFormat="1" applyFont="1" applyFill="1" applyBorder="1" applyAlignment="1" applyProtection="1">
      <alignment horizontal="left" vertical="center"/>
      <protection locked="0"/>
    </xf>
    <xf numFmtId="197" fontId="74" fillId="0" borderId="70" xfId="2" applyNumberFormat="1" applyFont="1" applyFill="1" applyBorder="1" applyAlignment="1" applyProtection="1">
      <alignment horizontal="left" vertical="center"/>
      <protection locked="0"/>
    </xf>
    <xf numFmtId="197" fontId="74" fillId="0" borderId="63" xfId="2" applyNumberFormat="1" applyFont="1" applyFill="1" applyBorder="1" applyAlignment="1" applyProtection="1">
      <alignment horizontal="left" vertical="center"/>
      <protection locked="0"/>
    </xf>
    <xf numFmtId="212" fontId="72" fillId="3" borderId="3" xfId="2" applyNumberFormat="1" applyFont="1" applyFill="1" applyBorder="1" applyAlignment="1" applyProtection="1">
      <alignment horizontal="right" vertical="center" shrinkToFit="1"/>
      <protection locked="0"/>
    </xf>
    <xf numFmtId="211" fontId="72" fillId="3" borderId="3" xfId="2" applyNumberFormat="1" applyFont="1" applyFill="1" applyBorder="1" applyAlignment="1" applyProtection="1">
      <alignment horizontal="right" vertical="center" shrinkToFit="1"/>
      <protection locked="0"/>
    </xf>
    <xf numFmtId="215" fontId="72" fillId="8" borderId="2" xfId="0" applyNumberFormat="1" applyFont="1" applyFill="1" applyBorder="1" applyAlignment="1">
      <alignment vertical="center" shrinkToFit="1"/>
    </xf>
    <xf numFmtId="3" fontId="72" fillId="0" borderId="5" xfId="2" applyNumberFormat="1" applyFont="1" applyFill="1" applyBorder="1" applyAlignment="1" applyProtection="1">
      <alignment horizontal="right" vertical="center" shrinkToFit="1"/>
      <protection locked="0"/>
    </xf>
    <xf numFmtId="3" fontId="72" fillId="0" borderId="13" xfId="2" applyNumberFormat="1" applyFont="1" applyFill="1" applyBorder="1" applyAlignment="1" applyProtection="1">
      <alignment horizontal="right" vertical="center" shrinkToFit="1"/>
      <protection locked="0"/>
    </xf>
    <xf numFmtId="0" fontId="72" fillId="0" borderId="5" xfId="2" applyNumberFormat="1" applyFont="1" applyFill="1" applyBorder="1" applyAlignment="1" applyProtection="1">
      <alignment horizontal="right" vertical="center" shrinkToFit="1"/>
      <protection locked="0"/>
    </xf>
    <xf numFmtId="0" fontId="72" fillId="0" borderId="13" xfId="2" applyNumberFormat="1" applyFont="1" applyFill="1" applyBorder="1" applyAlignment="1" applyProtection="1">
      <alignment horizontal="right" vertical="center" shrinkToFit="1"/>
      <protection locked="0"/>
    </xf>
    <xf numFmtId="214" fontId="11" fillId="3" borderId="2" xfId="2" applyNumberFormat="1" applyFont="1" applyFill="1" applyBorder="1" applyAlignment="1" applyProtection="1">
      <alignment horizontal="right" vertical="center" shrinkToFit="1"/>
      <protection locked="0"/>
    </xf>
    <xf numFmtId="211" fontId="72" fillId="8" borderId="3" xfId="2" applyNumberFormat="1" applyFont="1" applyFill="1" applyBorder="1" applyAlignment="1" applyProtection="1">
      <alignment horizontal="right" vertical="center" shrinkToFit="1"/>
    </xf>
    <xf numFmtId="0" fontId="5" fillId="2" borderId="10" xfId="0" applyFont="1" applyFill="1" applyBorder="1" applyAlignment="1" applyProtection="1">
      <alignment horizontal="center" vertical="center" textRotation="255" wrapText="1"/>
      <protection locked="0"/>
    </xf>
    <xf numFmtId="0" fontId="5" fillId="2" borderId="148" xfId="0" applyFont="1" applyFill="1" applyBorder="1" applyAlignment="1" applyProtection="1">
      <alignment horizontal="center" vertical="center" textRotation="255" wrapText="1"/>
      <protection locked="0"/>
    </xf>
    <xf numFmtId="0" fontId="5" fillId="2" borderId="12" xfId="0" applyFont="1" applyFill="1" applyBorder="1" applyAlignment="1" applyProtection="1">
      <alignment horizontal="center" vertical="center" textRotation="255" wrapText="1"/>
      <protection locked="0"/>
    </xf>
    <xf numFmtId="0" fontId="5" fillId="2" borderId="9" xfId="0" applyFont="1" applyFill="1" applyBorder="1" applyAlignment="1" applyProtection="1">
      <alignment horizontal="center" vertical="center" textRotation="255" wrapText="1"/>
      <protection locked="0"/>
    </xf>
    <xf numFmtId="211" fontId="72" fillId="8" borderId="3" xfId="2" applyNumberFormat="1" applyFont="1" applyFill="1" applyBorder="1" applyAlignment="1" applyProtection="1">
      <alignment horizontal="right" vertical="center" wrapText="1"/>
    </xf>
    <xf numFmtId="211" fontId="72" fillId="8" borderId="5" xfId="2" applyNumberFormat="1" applyFont="1" applyFill="1" applyBorder="1" applyAlignment="1" applyProtection="1">
      <alignment horizontal="right" vertical="center" wrapText="1"/>
    </xf>
    <xf numFmtId="181" fontId="72" fillId="8" borderId="8" xfId="0" applyNumberFormat="1" applyFont="1" applyFill="1" applyBorder="1" applyAlignment="1">
      <alignment vertical="center" shrinkToFit="1"/>
    </xf>
    <xf numFmtId="0" fontId="5" fillId="0" borderId="5"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5" fillId="0" borderId="14" xfId="0" applyFont="1" applyBorder="1" applyAlignment="1" applyProtection="1">
      <alignment vertical="center" wrapText="1"/>
      <protection locked="0"/>
    </xf>
    <xf numFmtId="0" fontId="7" fillId="0" borderId="143" xfId="0" applyFont="1" applyBorder="1" applyAlignment="1" applyProtection="1">
      <alignment vertical="center" wrapText="1"/>
      <protection locked="0"/>
    </xf>
    <xf numFmtId="0" fontId="7" fillId="0" borderId="144" xfId="0" applyFont="1" applyBorder="1" applyAlignment="1" applyProtection="1">
      <alignment vertical="center" wrapText="1"/>
      <protection locked="0"/>
    </xf>
    <xf numFmtId="0" fontId="7" fillId="0" borderId="145" xfId="0" applyFont="1" applyBorder="1" applyAlignment="1" applyProtection="1">
      <alignment vertical="center" wrapText="1"/>
      <protection locked="0"/>
    </xf>
    <xf numFmtId="0" fontId="31" fillId="0" borderId="0" xfId="0" applyFont="1" applyAlignment="1" applyProtection="1">
      <alignment horizontal="left" vertical="center" wrapText="1"/>
      <protection locked="0"/>
    </xf>
    <xf numFmtId="0" fontId="5" fillId="2" borderId="142" xfId="0" applyFont="1" applyFill="1" applyBorder="1" applyAlignment="1" applyProtection="1">
      <alignment horizontal="center" vertical="center" textRotation="255"/>
      <protection locked="0"/>
    </xf>
    <xf numFmtId="0" fontId="5" fillId="0" borderId="10" xfId="0" applyFont="1" applyBorder="1" applyAlignment="1" applyProtection="1">
      <alignment vertical="center" textRotation="255" wrapText="1"/>
      <protection locked="0"/>
    </xf>
    <xf numFmtId="0" fontId="5" fillId="0" borderId="148" xfId="0" applyFont="1" applyBorder="1" applyAlignment="1" applyProtection="1">
      <alignment vertical="center" textRotation="255" wrapText="1"/>
      <protection locked="0"/>
    </xf>
    <xf numFmtId="0" fontId="5" fillId="0" borderId="12" xfId="0" applyFont="1" applyBorder="1" applyAlignment="1" applyProtection="1">
      <alignment vertical="center" textRotation="255" wrapText="1"/>
      <protection locked="0"/>
    </xf>
    <xf numFmtId="0" fontId="5" fillId="0" borderId="9" xfId="0" applyFont="1" applyBorder="1" applyAlignment="1" applyProtection="1">
      <alignment vertical="center" textRotation="255" wrapText="1"/>
      <protection locked="0"/>
    </xf>
    <xf numFmtId="0" fontId="5" fillId="0" borderId="143" xfId="0" applyFont="1" applyBorder="1" applyAlignment="1" applyProtection="1">
      <alignment horizontal="center" vertical="center" wrapText="1"/>
      <protection locked="0"/>
    </xf>
    <xf numFmtId="0" fontId="5" fillId="0" borderId="145" xfId="0" applyFont="1" applyBorder="1" applyAlignment="1" applyProtection="1">
      <alignment horizontal="center" vertical="center" wrapText="1"/>
      <protection locked="0"/>
    </xf>
    <xf numFmtId="0" fontId="55" fillId="0" borderId="143" xfId="0" applyFont="1" applyBorder="1" applyAlignment="1" applyProtection="1">
      <alignment horizontal="left" vertical="center"/>
      <protection locked="0"/>
    </xf>
    <xf numFmtId="0" fontId="55" fillId="0" borderId="144" xfId="0" applyFont="1" applyBorder="1" applyAlignment="1" applyProtection="1">
      <alignment horizontal="left" vertical="center"/>
      <protection locked="0"/>
    </xf>
    <xf numFmtId="0" fontId="55" fillId="0" borderId="145"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6" fillId="3" borderId="149"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5" fillId="2" borderId="149"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9" fillId="0" borderId="10" xfId="0" applyFont="1" applyBorder="1" applyAlignment="1" applyProtection="1">
      <alignment horizontal="left" vertical="center" wrapText="1"/>
      <protection locked="0"/>
    </xf>
    <xf numFmtId="0" fontId="29" fillId="0" borderId="6" xfId="0" applyFont="1" applyBorder="1" applyAlignment="1" applyProtection="1">
      <alignment horizontal="left" vertical="center" wrapText="1"/>
      <protection locked="0"/>
    </xf>
    <xf numFmtId="0" fontId="29" fillId="0" borderId="148" xfId="0" applyFont="1" applyBorder="1" applyAlignment="1" applyProtection="1">
      <alignment horizontal="left" vertical="center" wrapText="1"/>
      <protection locked="0"/>
    </xf>
    <xf numFmtId="0" fontId="29" fillId="0" borderId="9" xfId="0" applyFont="1" applyBorder="1" applyAlignment="1" applyProtection="1">
      <alignment horizontal="left" vertical="center" wrapText="1"/>
      <protection locked="0"/>
    </xf>
    <xf numFmtId="0" fontId="29" fillId="0" borderId="5"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wrapText="1"/>
      <protection locked="0"/>
    </xf>
    <xf numFmtId="0" fontId="29" fillId="0" borderId="14" xfId="0" applyFont="1" applyBorder="1" applyAlignment="1" applyProtection="1">
      <alignment horizontal="left" vertical="center" wrapText="1"/>
      <protection locked="0"/>
    </xf>
    <xf numFmtId="0" fontId="29" fillId="0" borderId="0" xfId="0" applyFont="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180" fontId="72" fillId="3" borderId="16" xfId="2" applyNumberFormat="1" applyFont="1" applyFill="1" applyBorder="1" applyAlignment="1" applyProtection="1">
      <alignment horizontal="right" vertical="center" shrinkToFit="1"/>
      <protection locked="0"/>
    </xf>
    <xf numFmtId="180" fontId="72" fillId="3" borderId="4" xfId="2" applyNumberFormat="1" applyFont="1" applyFill="1" applyBorder="1" applyAlignment="1" applyProtection="1">
      <alignment horizontal="right" vertical="center" shrinkToFit="1"/>
      <protection locked="0"/>
    </xf>
    <xf numFmtId="0" fontId="5" fillId="2" borderId="142" xfId="0" applyFont="1" applyFill="1" applyBorder="1" applyAlignment="1">
      <alignment horizontal="center" vertical="center" wrapText="1"/>
    </xf>
    <xf numFmtId="0" fontId="5" fillId="0" borderId="0" xfId="0" applyFont="1" applyAlignment="1" applyProtection="1">
      <alignment horizontal="center" vertical="top" wrapText="1"/>
      <protection locked="0"/>
    </xf>
    <xf numFmtId="181" fontId="72" fillId="8" borderId="142" xfId="0" applyNumberFormat="1" applyFont="1" applyFill="1" applyBorder="1" applyAlignment="1">
      <alignment vertical="center" shrinkToFit="1"/>
    </xf>
    <xf numFmtId="183" fontId="11" fillId="3" borderId="142" xfId="0" applyNumberFormat="1" applyFont="1" applyFill="1" applyBorder="1" applyAlignment="1" applyProtection="1">
      <alignment horizontal="right" vertical="center"/>
      <protection locked="0"/>
    </xf>
    <xf numFmtId="0" fontId="7" fillId="0" borderId="20" xfId="0" applyFont="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7" fillId="0" borderId="9" xfId="0" applyFont="1" applyBorder="1" applyAlignment="1" applyProtection="1">
      <alignment horizontal="right" vertical="center"/>
      <protection locked="0"/>
    </xf>
    <xf numFmtId="0" fontId="5" fillId="0" borderId="143" xfId="0" applyFont="1" applyBorder="1" applyAlignment="1" applyProtection="1">
      <alignment horizontal="left" vertical="center"/>
      <protection locked="0"/>
    </xf>
    <xf numFmtId="0" fontId="5" fillId="0" borderId="144" xfId="0" applyFont="1" applyBorder="1" applyAlignment="1" applyProtection="1">
      <alignment horizontal="left" vertical="center"/>
      <protection locked="0"/>
    </xf>
    <xf numFmtId="0" fontId="5" fillId="0" borderId="145" xfId="0" applyFont="1" applyBorder="1" applyAlignment="1" applyProtection="1">
      <alignment horizontal="left" vertical="center"/>
      <protection locked="0"/>
    </xf>
    <xf numFmtId="0" fontId="127" fillId="0" borderId="0" xfId="0" applyFont="1" applyAlignment="1" applyProtection="1">
      <alignment horizontal="center" vertical="center" wrapText="1"/>
      <protection locked="0"/>
    </xf>
    <xf numFmtId="0" fontId="5" fillId="2" borderId="10" xfId="0" applyFont="1" applyFill="1" applyBorder="1" applyAlignment="1" applyProtection="1">
      <alignment horizontal="center" vertical="center" textRotation="255"/>
      <protection locked="0"/>
    </xf>
    <xf numFmtId="0" fontId="5" fillId="2" borderId="12" xfId="0" applyFont="1" applyFill="1" applyBorder="1" applyAlignment="1" applyProtection="1">
      <alignment horizontal="center" vertical="center" textRotation="255"/>
      <protection locked="0"/>
    </xf>
    <xf numFmtId="0" fontId="5" fillId="2" borderId="5" xfId="0" applyFont="1" applyFill="1" applyBorder="1" applyAlignment="1" applyProtection="1">
      <alignment horizontal="center" vertical="center" textRotation="255"/>
      <protection locked="0"/>
    </xf>
    <xf numFmtId="0" fontId="23" fillId="2" borderId="142" xfId="0" applyFont="1" applyFill="1" applyBorder="1" applyAlignment="1" applyProtection="1">
      <alignment horizontal="center" vertical="center" textRotation="255" shrinkToFit="1"/>
      <protection locked="0"/>
    </xf>
    <xf numFmtId="0" fontId="29" fillId="0" borderId="12" xfId="0" quotePrefix="1" applyFont="1" applyBorder="1" applyAlignment="1" applyProtection="1">
      <alignment horizontal="left" vertical="center" shrinkToFit="1"/>
      <protection locked="0"/>
    </xf>
    <xf numFmtId="0" fontId="29" fillId="0" borderId="0" xfId="0" quotePrefix="1" applyFont="1" applyAlignment="1" applyProtection="1">
      <alignment horizontal="left" vertical="center" shrinkToFit="1"/>
      <protection locked="0"/>
    </xf>
    <xf numFmtId="0" fontId="65" fillId="9" borderId="143" xfId="0" applyFont="1" applyFill="1" applyBorder="1" applyAlignment="1" applyProtection="1">
      <alignment horizontal="left" vertical="center" wrapText="1"/>
      <protection locked="0"/>
    </xf>
    <xf numFmtId="0" fontId="65" fillId="9" borderId="144" xfId="0" applyFont="1" applyFill="1" applyBorder="1" applyAlignment="1" applyProtection="1">
      <alignment horizontal="left" vertical="center" wrapText="1"/>
      <protection locked="0"/>
    </xf>
    <xf numFmtId="0" fontId="65" fillId="9" borderId="145" xfId="0" applyFont="1" applyFill="1" applyBorder="1" applyAlignment="1" applyProtection="1">
      <alignment horizontal="left" vertical="center" wrapText="1"/>
      <protection locked="0"/>
    </xf>
    <xf numFmtId="0" fontId="5" fillId="2" borderId="149" xfId="0" applyFont="1" applyFill="1" applyBorder="1" applyAlignment="1" applyProtection="1">
      <alignment vertical="center" textRotation="255"/>
      <protection locked="0"/>
    </xf>
    <xf numFmtId="0" fontId="5" fillId="2" borderId="8" xfId="0" applyFont="1" applyFill="1" applyBorder="1" applyAlignment="1" applyProtection="1">
      <alignment vertical="center" textRotation="255"/>
      <protection locked="0"/>
    </xf>
    <xf numFmtId="0" fontId="5" fillId="2" borderId="3" xfId="0" applyFont="1" applyFill="1" applyBorder="1" applyAlignment="1" applyProtection="1">
      <alignment vertical="center" textRotation="255"/>
      <protection locked="0"/>
    </xf>
    <xf numFmtId="0" fontId="14" fillId="0" borderId="142" xfId="0" applyFont="1" applyBorder="1" applyAlignment="1" applyProtection="1">
      <alignment horizontal="center" vertical="center" shrinkToFit="1"/>
      <protection locked="0"/>
    </xf>
    <xf numFmtId="0" fontId="7" fillId="0" borderId="143" xfId="0" applyFont="1" applyBorder="1" applyAlignment="1" applyProtection="1">
      <alignment vertical="center" shrinkToFit="1"/>
      <protection locked="0"/>
    </xf>
    <xf numFmtId="0" fontId="7" fillId="0" borderId="144" xfId="0" applyFont="1" applyBorder="1" applyAlignment="1" applyProtection="1">
      <alignment vertical="center" shrinkToFit="1"/>
      <protection locked="0"/>
    </xf>
    <xf numFmtId="0" fontId="7" fillId="0" borderId="145" xfId="0" applyFont="1" applyBorder="1" applyAlignment="1" applyProtection="1">
      <alignment vertical="center" shrinkToFit="1"/>
      <protection locked="0"/>
    </xf>
    <xf numFmtId="0" fontId="30" fillId="0" borderId="0" xfId="0" applyFont="1" applyAlignment="1" applyProtection="1">
      <alignment horizontal="right" vertical="center" wrapText="1"/>
      <protection locked="0"/>
    </xf>
    <xf numFmtId="0" fontId="7" fillId="15" borderId="143" xfId="0" applyFont="1" applyFill="1" applyBorder="1" applyAlignment="1" applyProtection="1">
      <alignment horizontal="center" vertical="center"/>
      <protection locked="0"/>
    </xf>
    <xf numFmtId="0" fontId="7" fillId="15" borderId="144" xfId="0" applyFont="1" applyFill="1" applyBorder="1" applyAlignment="1" applyProtection="1">
      <alignment horizontal="center" vertical="center"/>
      <protection locked="0"/>
    </xf>
    <xf numFmtId="0" fontId="7" fillId="15" borderId="145" xfId="0" applyFont="1" applyFill="1" applyBorder="1" applyAlignment="1" applyProtection="1">
      <alignment horizontal="center" vertical="center"/>
      <protection locked="0"/>
    </xf>
    <xf numFmtId="0" fontId="65" fillId="0" borderId="13" xfId="0" applyFont="1" applyBorder="1" applyAlignment="1" applyProtection="1">
      <alignment horizontal="left" vertical="center" wrapText="1"/>
      <protection locked="0"/>
    </xf>
    <xf numFmtId="0" fontId="65" fillId="0" borderId="14" xfId="0" applyFont="1" applyBorder="1" applyAlignment="1" applyProtection="1">
      <alignment horizontal="left" vertical="center" wrapText="1"/>
      <protection locked="0"/>
    </xf>
    <xf numFmtId="0" fontId="65" fillId="9" borderId="144" xfId="0" applyFont="1" applyFill="1" applyBorder="1" applyAlignment="1" applyProtection="1">
      <alignment horizontal="left" vertical="center"/>
      <protection locked="0"/>
    </xf>
    <xf numFmtId="0" fontId="5" fillId="9" borderId="143" xfId="0" applyFont="1" applyFill="1" applyBorder="1" applyAlignment="1" applyProtection="1">
      <alignment horizontal="center" vertical="center"/>
      <protection locked="0"/>
    </xf>
    <xf numFmtId="0" fontId="5" fillId="9" borderId="144" xfId="0" applyFont="1" applyFill="1" applyBorder="1" applyAlignment="1" applyProtection="1">
      <alignment horizontal="center" vertical="center"/>
      <protection locked="0"/>
    </xf>
    <xf numFmtId="0" fontId="30" fillId="0" borderId="9" xfId="0" applyFont="1" applyBorder="1" applyAlignment="1" applyProtection="1">
      <alignment horizontal="right" vertical="center" wrapText="1"/>
      <protection locked="0"/>
    </xf>
    <xf numFmtId="0" fontId="7" fillId="15" borderId="142" xfId="0" applyFont="1" applyFill="1" applyBorder="1" applyAlignment="1" applyProtection="1">
      <alignment horizontal="center" vertical="center"/>
      <protection locked="0"/>
    </xf>
    <xf numFmtId="0" fontId="30" fillId="0" borderId="40" xfId="0" applyFont="1" applyBorder="1" applyAlignment="1" applyProtection="1">
      <alignment vertical="top" wrapText="1"/>
      <protection locked="0"/>
    </xf>
    <xf numFmtId="0" fontId="5" fillId="4" borderId="142" xfId="0" applyFont="1" applyFill="1" applyBorder="1" applyAlignment="1" applyProtection="1">
      <alignment horizontal="center" vertical="center"/>
      <protection locked="0"/>
    </xf>
    <xf numFmtId="0" fontId="5" fillId="4" borderId="142" xfId="0" applyFont="1" applyFill="1" applyBorder="1" applyAlignment="1" applyProtection="1">
      <alignment horizontal="left" vertical="center"/>
      <protection locked="0"/>
    </xf>
    <xf numFmtId="211" fontId="72" fillId="15" borderId="143" xfId="2" applyNumberFormat="1" applyFont="1" applyFill="1" applyBorder="1" applyAlignment="1" applyProtection="1">
      <alignment horizontal="right" vertical="center" wrapText="1"/>
      <protection locked="0"/>
    </xf>
    <xf numFmtId="211" fontId="72" fillId="15" borderId="144" xfId="2" applyNumberFormat="1" applyFont="1" applyFill="1" applyBorder="1" applyAlignment="1" applyProtection="1">
      <alignment horizontal="right" vertical="center" wrapText="1"/>
      <protection locked="0"/>
    </xf>
    <xf numFmtId="211" fontId="72" fillId="15" borderId="145" xfId="2" applyNumberFormat="1" applyFont="1" applyFill="1" applyBorder="1" applyAlignment="1" applyProtection="1">
      <alignment horizontal="right" vertical="center" wrapText="1"/>
      <protection locked="0"/>
    </xf>
    <xf numFmtId="218" fontId="5" fillId="15" borderId="143" xfId="0" applyNumberFormat="1" applyFont="1" applyFill="1" applyBorder="1" applyProtection="1">
      <alignment vertical="center"/>
      <protection locked="0"/>
    </xf>
    <xf numFmtId="218" fontId="5" fillId="15" borderId="144" xfId="0" applyNumberFormat="1" applyFont="1" applyFill="1" applyBorder="1" applyProtection="1">
      <alignment vertical="center"/>
      <protection locked="0"/>
    </xf>
    <xf numFmtId="0" fontId="69" fillId="0" borderId="12" xfId="0" applyFont="1" applyBorder="1" applyAlignment="1" applyProtection="1">
      <alignment horizontal="left" vertical="center" wrapText="1"/>
      <protection locked="0"/>
    </xf>
    <xf numFmtId="0" fontId="69" fillId="0" borderId="0" xfId="0" applyFont="1" applyAlignment="1" applyProtection="1">
      <alignment horizontal="left" vertical="center" wrapText="1"/>
      <protection locked="0"/>
    </xf>
    <xf numFmtId="0" fontId="5" fillId="2" borderId="1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2" borderId="148"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9" xfId="0" applyFont="1" applyFill="1" applyBorder="1" applyAlignment="1" applyProtection="1">
      <alignment horizontal="left" vertical="center" wrapText="1"/>
      <protection locked="0"/>
    </xf>
    <xf numFmtId="0" fontId="108" fillId="2" borderId="13" xfId="0" applyFont="1" applyFill="1" applyBorder="1" applyAlignment="1" applyProtection="1">
      <alignment horizontal="center" vertical="center"/>
      <protection locked="0"/>
    </xf>
    <xf numFmtId="0" fontId="108" fillId="2" borderId="14" xfId="0" applyFont="1" applyFill="1" applyBorder="1" applyAlignment="1" applyProtection="1">
      <alignment horizontal="center" vertical="center"/>
      <protection locked="0"/>
    </xf>
    <xf numFmtId="0" fontId="23" fillId="0" borderId="0" xfId="0" applyFont="1" applyAlignment="1" applyProtection="1">
      <alignment horizontal="left" vertical="center" wrapText="1"/>
      <protection locked="0"/>
    </xf>
    <xf numFmtId="0" fontId="65" fillId="13" borderId="144" xfId="0" applyFont="1" applyFill="1" applyBorder="1" applyAlignment="1" applyProtection="1">
      <alignment horizontal="left" vertical="center"/>
      <protection locked="0"/>
    </xf>
    <xf numFmtId="0" fontId="5" fillId="2" borderId="168" xfId="0" applyFont="1" applyFill="1" applyBorder="1" applyAlignment="1" applyProtection="1">
      <alignment horizontal="center" vertical="center" wrapText="1"/>
      <protection locked="0"/>
    </xf>
    <xf numFmtId="225" fontId="72" fillId="15" borderId="5" xfId="2" applyNumberFormat="1" applyFont="1" applyFill="1" applyBorder="1" applyAlignment="1" applyProtection="1">
      <alignment horizontal="right" vertical="center" shrinkToFit="1"/>
      <protection locked="0"/>
    </xf>
    <xf numFmtId="225" fontId="72" fillId="15" borderId="13" xfId="2" applyNumberFormat="1" applyFont="1" applyFill="1" applyBorder="1" applyAlignment="1" applyProtection="1">
      <alignment horizontal="right" vertical="center" shrinkToFit="1"/>
      <protection locked="0"/>
    </xf>
    <xf numFmtId="225" fontId="72" fillId="15" borderId="14" xfId="2" applyNumberFormat="1" applyFont="1" applyFill="1" applyBorder="1" applyAlignment="1" applyProtection="1">
      <alignment horizontal="right" vertical="center" shrinkToFit="1"/>
      <protection locked="0"/>
    </xf>
    <xf numFmtId="176" fontId="72" fillId="0" borderId="5" xfId="2" applyNumberFormat="1" applyFont="1" applyFill="1" applyBorder="1" applyAlignment="1" applyProtection="1">
      <alignment horizontal="right" vertical="center" shrinkToFit="1"/>
    </xf>
    <xf numFmtId="176" fontId="72" fillId="0" borderId="13" xfId="2" applyNumberFormat="1" applyFont="1" applyFill="1" applyBorder="1" applyAlignment="1" applyProtection="1">
      <alignment horizontal="right" vertical="center" shrinkToFit="1"/>
    </xf>
    <xf numFmtId="0" fontId="6" fillId="0" borderId="0" xfId="0" applyFont="1" applyAlignment="1" applyProtection="1">
      <alignment horizontal="left" vertical="center" shrinkToFit="1"/>
      <protection locked="0"/>
    </xf>
    <xf numFmtId="0" fontId="5" fillId="0" borderId="1"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shrinkToFit="1"/>
      <protection locked="0"/>
    </xf>
    <xf numFmtId="219" fontId="72" fillId="0" borderId="1" xfId="2" applyNumberFormat="1" applyFont="1" applyFill="1" applyBorder="1" applyAlignment="1" applyProtection="1">
      <alignment horizontal="right" vertical="center" shrinkToFit="1"/>
      <protection locked="0"/>
    </xf>
    <xf numFmtId="0" fontId="8" fillId="3" borderId="1" xfId="0" applyFont="1" applyFill="1" applyBorder="1" applyAlignment="1" applyProtection="1">
      <alignment horizontal="center" vertical="center"/>
      <protection locked="0"/>
    </xf>
    <xf numFmtId="0" fontId="30" fillId="0" borderId="6" xfId="0" applyFont="1" applyBorder="1" applyAlignment="1" applyProtection="1">
      <alignment horizontal="left" vertical="center" wrapText="1"/>
      <protection locked="0"/>
    </xf>
    <xf numFmtId="0" fontId="7" fillId="2" borderId="1" xfId="0" applyFont="1" applyFill="1" applyBorder="1" applyAlignment="1" applyProtection="1">
      <alignment horizontal="center" vertical="center" shrinkToFit="1"/>
      <protection locked="0"/>
    </xf>
    <xf numFmtId="0" fontId="30" fillId="0" borderId="17" xfId="0" applyFont="1" applyBorder="1" applyAlignment="1" applyProtection="1">
      <alignment horizontal="left" vertical="center" wrapText="1"/>
      <protection locked="0"/>
    </xf>
    <xf numFmtId="0" fontId="30" fillId="0" borderId="18" xfId="0" applyFont="1" applyBorder="1" applyAlignment="1" applyProtection="1">
      <alignment horizontal="left" vertical="center" wrapText="1"/>
      <protection locked="0"/>
    </xf>
    <xf numFmtId="0" fontId="30" fillId="0" borderId="19" xfId="0" applyFont="1" applyBorder="1" applyAlignment="1" applyProtection="1">
      <alignment horizontal="left" vertical="center" wrapText="1"/>
      <protection locked="0"/>
    </xf>
    <xf numFmtId="0" fontId="30" fillId="0" borderId="20" xfId="0" applyFont="1" applyBorder="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30" fillId="0" borderId="21" xfId="0" applyFont="1" applyBorder="1" applyAlignment="1" applyProtection="1">
      <alignment horizontal="left" vertical="center" wrapText="1"/>
      <protection locked="0"/>
    </xf>
    <xf numFmtId="0" fontId="30" fillId="0" borderId="23" xfId="0" applyFont="1" applyBorder="1" applyAlignment="1" applyProtection="1">
      <alignment horizontal="left" vertical="center" wrapText="1"/>
      <protection locked="0"/>
    </xf>
    <xf numFmtId="0" fontId="30" fillId="0" borderId="22" xfId="0" applyFont="1" applyBorder="1" applyAlignment="1" applyProtection="1">
      <alignment horizontal="left" vertical="center" wrapText="1"/>
      <protection locked="0"/>
    </xf>
    <xf numFmtId="0" fontId="30" fillId="0" borderId="24" xfId="0" applyFont="1" applyBorder="1" applyAlignment="1" applyProtection="1">
      <alignment horizontal="left" vertical="center" wrapText="1"/>
      <protection locked="0"/>
    </xf>
    <xf numFmtId="225" fontId="72" fillId="15" borderId="12" xfId="2" applyNumberFormat="1" applyFont="1" applyFill="1" applyBorder="1" applyAlignment="1" applyProtection="1">
      <alignment horizontal="right" vertical="center" shrinkToFit="1"/>
      <protection locked="0"/>
    </xf>
    <xf numFmtId="225" fontId="72" fillId="15" borderId="0" xfId="2" applyNumberFormat="1" applyFont="1" applyFill="1" applyBorder="1" applyAlignment="1" applyProtection="1">
      <alignment horizontal="right" vertical="center" shrinkToFit="1"/>
      <protection locked="0"/>
    </xf>
    <xf numFmtId="225" fontId="72" fillId="15" borderId="9" xfId="2" applyNumberFormat="1" applyFont="1" applyFill="1" applyBorder="1" applyAlignment="1" applyProtection="1">
      <alignment horizontal="right" vertical="center" shrinkToFit="1"/>
      <protection locked="0"/>
    </xf>
    <xf numFmtId="181" fontId="72" fillId="8" borderId="12" xfId="0" applyNumberFormat="1" applyFont="1" applyFill="1" applyBorder="1" applyAlignment="1">
      <alignment vertical="center" shrinkToFit="1"/>
    </xf>
    <xf numFmtId="181" fontId="72" fillId="8" borderId="0" xfId="0" applyNumberFormat="1" applyFont="1" applyFill="1" applyAlignment="1">
      <alignment vertical="center" shrinkToFit="1"/>
    </xf>
    <xf numFmtId="181" fontId="72" fillId="8" borderId="9" xfId="0" applyNumberFormat="1" applyFont="1" applyFill="1" applyBorder="1" applyAlignment="1">
      <alignment vertical="center" shrinkToFit="1"/>
    </xf>
    <xf numFmtId="225" fontId="72" fillId="8" borderId="5" xfId="2" applyNumberFormat="1" applyFont="1" applyFill="1" applyBorder="1" applyAlignment="1" applyProtection="1">
      <alignment horizontal="right" vertical="center" shrinkToFit="1"/>
    </xf>
    <xf numFmtId="225" fontId="72" fillId="8" borderId="13" xfId="2" applyNumberFormat="1" applyFont="1" applyFill="1" applyBorder="1" applyAlignment="1" applyProtection="1">
      <alignment horizontal="right" vertical="center" shrinkToFit="1"/>
    </xf>
    <xf numFmtId="225" fontId="72" fillId="8" borderId="14" xfId="2" applyNumberFormat="1" applyFont="1" applyFill="1" applyBorder="1" applyAlignment="1" applyProtection="1">
      <alignment horizontal="right" vertical="center" shrinkToFit="1"/>
    </xf>
    <xf numFmtId="0" fontId="5" fillId="2" borderId="16"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176" fontId="72" fillId="0" borderId="10" xfId="2" applyNumberFormat="1" applyFont="1" applyFill="1" applyBorder="1" applyAlignment="1" applyProtection="1">
      <alignment horizontal="right" vertical="center" shrinkToFit="1"/>
    </xf>
    <xf numFmtId="176" fontId="72" fillId="0" borderId="6" xfId="2" applyNumberFormat="1" applyFont="1" applyFill="1" applyBorder="1" applyAlignment="1" applyProtection="1">
      <alignment horizontal="right" vertical="center" shrinkToFit="1"/>
    </xf>
    <xf numFmtId="181" fontId="72" fillId="8" borderId="149" xfId="0" applyNumberFormat="1" applyFont="1" applyFill="1" applyBorder="1" applyAlignment="1">
      <alignment vertical="center" shrinkToFit="1"/>
    </xf>
    <xf numFmtId="176" fontId="72" fillId="0" borderId="12" xfId="2" applyNumberFormat="1" applyFont="1" applyFill="1" applyBorder="1" applyAlignment="1" applyProtection="1">
      <alignment horizontal="right" vertical="center" shrinkToFit="1"/>
    </xf>
    <xf numFmtId="176" fontId="72" fillId="0" borderId="0" xfId="2" applyNumberFormat="1" applyFont="1" applyFill="1" applyBorder="1" applyAlignment="1" applyProtection="1">
      <alignment horizontal="right" vertical="center" shrinkToFit="1"/>
    </xf>
    <xf numFmtId="209" fontId="5" fillId="0" borderId="0" xfId="0" applyNumberFormat="1" applyFont="1" applyAlignment="1" applyProtection="1">
      <alignment horizontal="center" vertical="center"/>
      <protection locked="0"/>
    </xf>
    <xf numFmtId="0" fontId="5" fillId="2" borderId="15" xfId="0" applyFont="1" applyFill="1" applyBorder="1" applyAlignment="1" applyProtection="1">
      <alignment horizontal="center" vertical="center" wrapText="1"/>
      <protection locked="0"/>
    </xf>
    <xf numFmtId="225" fontId="72" fillId="15" borderId="149" xfId="2" applyNumberFormat="1" applyFont="1" applyFill="1" applyBorder="1" applyAlignment="1" applyProtection="1">
      <alignment horizontal="right" vertical="center" shrinkToFit="1"/>
      <protection locked="0"/>
    </xf>
    <xf numFmtId="9" fontId="6" fillId="8" borderId="143" xfId="1" applyFont="1" applyFill="1" applyBorder="1" applyAlignment="1" applyProtection="1">
      <alignment horizontal="right" vertical="center" shrinkToFit="1"/>
      <protection locked="0"/>
    </xf>
    <xf numFmtId="9" fontId="6" fillId="8" borderId="145" xfId="1" applyFont="1" applyFill="1" applyBorder="1" applyAlignment="1" applyProtection="1">
      <alignment horizontal="right" vertical="center" shrinkToFit="1"/>
      <protection locked="0"/>
    </xf>
    <xf numFmtId="0" fontId="29" fillId="0" borderId="0" xfId="0" quotePrefix="1" applyFont="1" applyAlignment="1" applyProtection="1">
      <alignment horizontal="center" vertical="center"/>
      <protection locked="0"/>
    </xf>
    <xf numFmtId="0" fontId="29" fillId="0" borderId="9" xfId="0" quotePrefix="1" applyFont="1" applyBorder="1" applyAlignment="1" applyProtection="1">
      <alignment horizontal="center" vertical="center"/>
      <protection locked="0"/>
    </xf>
    <xf numFmtId="207" fontId="6" fillId="0" borderId="16" xfId="0" applyNumberFormat="1" applyFont="1" applyBorder="1" applyAlignment="1" applyProtection="1">
      <alignment horizontal="right" vertical="center" shrinkToFit="1"/>
      <protection locked="0"/>
    </xf>
    <xf numFmtId="207" fontId="6" fillId="0" borderId="4" xfId="0" applyNumberFormat="1" applyFont="1" applyBorder="1" applyAlignment="1" applyProtection="1">
      <alignment horizontal="right" vertical="center" shrinkToFit="1"/>
      <protection locked="0"/>
    </xf>
    <xf numFmtId="0" fontId="29" fillId="0" borderId="12" xfId="0" quotePrefix="1" applyFont="1" applyBorder="1" applyAlignment="1" applyProtection="1">
      <alignment horizontal="center" vertical="center" shrinkToFit="1"/>
      <protection locked="0"/>
    </xf>
    <xf numFmtId="0" fontId="29" fillId="0" borderId="0" xfId="0" quotePrefix="1" applyFont="1" applyAlignment="1" applyProtection="1">
      <alignment horizontal="center" vertical="center" shrinkToFit="1"/>
      <protection locked="0"/>
    </xf>
    <xf numFmtId="0" fontId="29" fillId="0" borderId="0" xfId="0" applyFont="1" applyAlignment="1" applyProtection="1">
      <alignment horizontal="center" vertical="center"/>
      <protection locked="0"/>
    </xf>
    <xf numFmtId="207" fontId="6" fillId="8" borderId="143" xfId="0" applyNumberFormat="1" applyFont="1" applyFill="1" applyBorder="1" applyAlignment="1" applyProtection="1">
      <alignment horizontal="right" vertical="center" shrinkToFit="1"/>
      <protection locked="0"/>
    </xf>
    <xf numFmtId="207" fontId="6" fillId="8" borderId="145" xfId="0" applyNumberFormat="1" applyFont="1" applyFill="1" applyBorder="1" applyAlignment="1" applyProtection="1">
      <alignment horizontal="right" vertical="center" shrinkToFit="1"/>
      <protection locked="0"/>
    </xf>
    <xf numFmtId="207" fontId="6" fillId="15" borderId="143" xfId="0" applyNumberFormat="1" applyFont="1" applyFill="1" applyBorder="1" applyAlignment="1" applyProtection="1">
      <alignment horizontal="right" vertical="center" shrinkToFit="1"/>
      <protection locked="0"/>
    </xf>
    <xf numFmtId="207" fontId="6" fillId="15" borderId="145" xfId="0" applyNumberFormat="1" applyFont="1" applyFill="1" applyBorder="1" applyAlignment="1" applyProtection="1">
      <alignment horizontal="right" vertical="center" shrinkToFit="1"/>
      <protection locked="0"/>
    </xf>
    <xf numFmtId="0" fontId="29" fillId="0" borderId="9" xfId="0" applyFont="1" applyBorder="1" applyAlignment="1" applyProtection="1">
      <alignment horizontal="center" vertical="center"/>
      <protection locked="0"/>
    </xf>
    <xf numFmtId="207" fontId="6" fillId="8" borderId="142" xfId="0" applyNumberFormat="1" applyFont="1" applyFill="1" applyBorder="1" applyAlignment="1" applyProtection="1">
      <alignment horizontal="right" vertical="center" shrinkToFit="1"/>
      <protection locked="0"/>
    </xf>
    <xf numFmtId="207" fontId="6" fillId="3" borderId="16" xfId="0" applyNumberFormat="1" applyFont="1" applyFill="1" applyBorder="1" applyAlignment="1" applyProtection="1">
      <alignment horizontal="right" vertical="center" shrinkToFit="1"/>
      <protection locked="0"/>
    </xf>
    <xf numFmtId="207" fontId="6" fillId="3" borderId="4" xfId="0" applyNumberFormat="1" applyFont="1" applyFill="1" applyBorder="1" applyAlignment="1" applyProtection="1">
      <alignment horizontal="right" vertical="center" shrinkToFit="1"/>
      <protection locked="0"/>
    </xf>
    <xf numFmtId="0" fontId="7" fillId="0" borderId="0" xfId="0" applyFont="1" applyAlignment="1" applyProtection="1">
      <alignment horizontal="left" vertical="top"/>
      <protection locked="0"/>
    </xf>
    <xf numFmtId="0" fontId="29" fillId="0" borderId="142" xfId="0" applyFont="1" applyBorder="1" applyAlignment="1" applyProtection="1">
      <alignment horizontal="left" vertical="center"/>
      <protection locked="0"/>
    </xf>
    <xf numFmtId="0" fontId="5" fillId="19" borderId="142" xfId="0" applyFont="1" applyFill="1" applyBorder="1" applyAlignment="1" applyProtection="1">
      <alignment horizontal="center" vertical="center"/>
      <protection locked="0"/>
    </xf>
    <xf numFmtId="0" fontId="5" fillId="0" borderId="143" xfId="5" applyFont="1" applyBorder="1" applyAlignment="1" applyProtection="1">
      <alignment vertical="center" wrapText="1"/>
      <protection locked="0"/>
    </xf>
    <xf numFmtId="0" fontId="5" fillId="0" borderId="144" xfId="5" applyFont="1" applyBorder="1" applyAlignment="1" applyProtection="1">
      <alignment vertical="center" wrapText="1"/>
      <protection locked="0"/>
    </xf>
    <xf numFmtId="0" fontId="5" fillId="0" borderId="145" xfId="5" applyFont="1" applyBorder="1" applyAlignment="1" applyProtection="1">
      <alignment vertical="center" wrapText="1"/>
      <protection locked="0"/>
    </xf>
    <xf numFmtId="0" fontId="6" fillId="15" borderId="142" xfId="0" applyFont="1" applyFill="1" applyBorder="1" applyAlignment="1" applyProtection="1">
      <alignment horizontal="center" vertical="center"/>
      <protection locked="0"/>
    </xf>
    <xf numFmtId="0" fontId="55" fillId="0" borderId="143" xfId="5" applyFont="1" applyBorder="1" applyAlignment="1" applyProtection="1">
      <alignment vertical="center" wrapText="1"/>
      <protection locked="0"/>
    </xf>
    <xf numFmtId="0" fontId="55" fillId="0" borderId="144" xfId="5" applyFont="1" applyBorder="1" applyAlignment="1" applyProtection="1">
      <alignment vertical="center" wrapText="1"/>
      <protection locked="0"/>
    </xf>
    <xf numFmtId="0" fontId="55" fillId="0" borderId="145" xfId="5" applyFont="1" applyBorder="1" applyAlignment="1" applyProtection="1">
      <alignment vertical="center" wrapText="1"/>
      <protection locked="0"/>
    </xf>
    <xf numFmtId="0" fontId="55" fillId="21" borderId="143" xfId="5" applyFont="1" applyFill="1" applyBorder="1" applyAlignment="1" applyProtection="1">
      <alignment horizontal="center" vertical="center" wrapText="1"/>
      <protection locked="0"/>
    </xf>
    <xf numFmtId="0" fontId="55" fillId="21" borderId="144" xfId="5" applyFont="1" applyFill="1" applyBorder="1" applyAlignment="1" applyProtection="1">
      <alignment horizontal="center" vertical="center" wrapText="1"/>
      <protection locked="0"/>
    </xf>
    <xf numFmtId="0" fontId="55" fillId="21" borderId="145" xfId="5" applyFont="1" applyFill="1" applyBorder="1" applyAlignment="1" applyProtection="1">
      <alignment horizontal="center" vertical="center" wrapText="1"/>
      <protection locked="0"/>
    </xf>
    <xf numFmtId="0" fontId="7" fillId="2" borderId="142" xfId="0" applyFont="1" applyFill="1" applyBorder="1" applyAlignment="1" applyProtection="1">
      <alignment horizontal="center" vertical="center" shrinkToFit="1"/>
      <protection locked="0"/>
    </xf>
    <xf numFmtId="0" fontId="108" fillId="2" borderId="142" xfId="0" applyFont="1" applyFill="1" applyBorder="1" applyAlignment="1" applyProtection="1">
      <alignment horizontal="center" vertical="center" shrinkToFit="1"/>
      <protection locked="0"/>
    </xf>
    <xf numFmtId="0" fontId="6" fillId="19" borderId="142" xfId="0" applyFont="1" applyFill="1" applyBorder="1" applyAlignment="1" applyProtection="1">
      <alignment horizontal="center" vertical="center"/>
      <protection locked="0"/>
    </xf>
    <xf numFmtId="0" fontId="5" fillId="0" borderId="0" xfId="0" applyFont="1" applyAlignment="1" applyProtection="1">
      <alignment horizontal="left" vertical="top" wrapText="1"/>
      <protection locked="0"/>
    </xf>
    <xf numFmtId="0" fontId="42" fillId="0" borderId="0" xfId="0" applyFont="1" applyAlignment="1" applyProtection="1">
      <alignment horizontal="left" vertical="top" wrapText="1"/>
      <protection locked="0"/>
    </xf>
    <xf numFmtId="0" fontId="5" fillId="2" borderId="143" xfId="0" applyFont="1" applyFill="1" applyBorder="1" applyAlignment="1" applyProtection="1">
      <alignment horizontal="center" vertical="top" wrapText="1"/>
      <protection locked="0"/>
    </xf>
    <xf numFmtId="0" fontId="5" fillId="2" borderId="144" xfId="0" applyFont="1" applyFill="1" applyBorder="1" applyAlignment="1" applyProtection="1">
      <alignment horizontal="center" vertical="top" wrapText="1"/>
      <protection locked="0"/>
    </xf>
    <xf numFmtId="0" fontId="5" fillId="2" borderId="145" xfId="0" applyFont="1" applyFill="1" applyBorder="1" applyAlignment="1" applyProtection="1">
      <alignment horizontal="center" vertical="top" wrapText="1"/>
      <protection locked="0"/>
    </xf>
    <xf numFmtId="0" fontId="5" fillId="15" borderId="144" xfId="0" applyFont="1" applyFill="1" applyBorder="1" applyAlignment="1" applyProtection="1">
      <alignment horizontal="center" vertical="center"/>
      <protection locked="0"/>
    </xf>
    <xf numFmtId="0" fontId="5" fillId="19" borderId="143" xfId="0" applyFont="1" applyFill="1" applyBorder="1" applyAlignment="1" applyProtection="1">
      <alignment horizontal="center" vertical="center" wrapText="1"/>
      <protection locked="0"/>
    </xf>
    <xf numFmtId="0" fontId="5" fillId="19" borderId="144" xfId="0" applyFont="1" applyFill="1" applyBorder="1" applyAlignment="1" applyProtection="1">
      <alignment horizontal="center" vertical="center" wrapText="1"/>
      <protection locked="0"/>
    </xf>
    <xf numFmtId="0" fontId="5" fillId="19" borderId="145" xfId="0" applyFont="1" applyFill="1" applyBorder="1" applyAlignment="1" applyProtection="1">
      <alignment horizontal="center" vertical="center" wrapText="1"/>
      <protection locked="0"/>
    </xf>
    <xf numFmtId="0" fontId="5" fillId="2" borderId="143" xfId="0" applyFont="1" applyFill="1" applyBorder="1" applyAlignment="1" applyProtection="1">
      <alignment horizontal="center" vertical="center" shrinkToFit="1"/>
      <protection locked="0"/>
    </xf>
    <xf numFmtId="0" fontId="5" fillId="2" borderId="144" xfId="0" applyFont="1" applyFill="1" applyBorder="1" applyAlignment="1" applyProtection="1">
      <alignment horizontal="center" vertical="center" wrapText="1"/>
      <protection locked="0"/>
    </xf>
    <xf numFmtId="0" fontId="5" fillId="2" borderId="14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4" xfId="0" applyFont="1" applyFill="1" applyBorder="1" applyAlignment="1" applyProtection="1">
      <alignment horizontal="center" vertical="center" shrinkToFit="1"/>
      <protection locked="0"/>
    </xf>
    <xf numFmtId="0" fontId="5" fillId="2" borderId="145" xfId="0" applyFont="1" applyFill="1" applyBorder="1" applyAlignment="1" applyProtection="1">
      <alignment horizontal="center" vertical="center" shrinkToFit="1"/>
      <protection locked="0"/>
    </xf>
    <xf numFmtId="225" fontId="72" fillId="19" borderId="10" xfId="2" applyNumberFormat="1" applyFont="1" applyFill="1" applyBorder="1" applyAlignment="1" applyProtection="1">
      <alignment horizontal="right" vertical="center" shrinkToFit="1"/>
      <protection locked="0"/>
    </xf>
    <xf numFmtId="225" fontId="72" fillId="19" borderId="6" xfId="2" applyNumberFormat="1" applyFont="1" applyFill="1" applyBorder="1" applyAlignment="1" applyProtection="1">
      <alignment horizontal="right" vertical="center" shrinkToFit="1"/>
      <protection locked="0"/>
    </xf>
    <xf numFmtId="225" fontId="72" fillId="19" borderId="148" xfId="2" applyNumberFormat="1" applyFont="1" applyFill="1" applyBorder="1" applyAlignment="1" applyProtection="1">
      <alignment horizontal="right" vertical="center" shrinkToFit="1"/>
      <protection locked="0"/>
    </xf>
    <xf numFmtId="197" fontId="72" fillId="19" borderId="143" xfId="2" applyNumberFormat="1" applyFont="1" applyFill="1" applyBorder="1" applyAlignment="1" applyProtection="1">
      <alignment horizontal="right" vertical="center" shrinkToFit="1"/>
      <protection locked="0"/>
    </xf>
    <xf numFmtId="197" fontId="72" fillId="19" borderId="144" xfId="2" applyNumberFormat="1" applyFont="1" applyFill="1" applyBorder="1" applyAlignment="1" applyProtection="1">
      <alignment horizontal="right" vertical="center" shrinkToFit="1"/>
      <protection locked="0"/>
    </xf>
    <xf numFmtId="197" fontId="72" fillId="19" borderId="145" xfId="2" applyNumberFormat="1" applyFont="1" applyFill="1" applyBorder="1" applyAlignment="1" applyProtection="1">
      <alignment horizontal="right" vertical="center" shrinkToFit="1"/>
      <protection locked="0"/>
    </xf>
    <xf numFmtId="187" fontId="72" fillId="0" borderId="143" xfId="2" applyNumberFormat="1" applyFont="1" applyFill="1" applyBorder="1" applyAlignment="1" applyProtection="1">
      <alignment horizontal="right" shrinkToFit="1"/>
    </xf>
    <xf numFmtId="187" fontId="72" fillId="0" borderId="144" xfId="2" applyNumberFormat="1" applyFont="1" applyFill="1" applyBorder="1" applyAlignment="1" applyProtection="1">
      <alignment horizontal="right" shrinkToFit="1"/>
    </xf>
    <xf numFmtId="201" fontId="11" fillId="0" borderId="144" xfId="2" applyNumberFormat="1" applyFont="1" applyFill="1" applyBorder="1" applyAlignment="1" applyProtection="1">
      <alignment horizontal="center" shrinkToFit="1"/>
      <protection locked="0"/>
    </xf>
    <xf numFmtId="201" fontId="11" fillId="0" borderId="145" xfId="2" applyNumberFormat="1" applyFont="1" applyFill="1" applyBorder="1" applyAlignment="1" applyProtection="1">
      <alignment horizontal="center" shrinkToFit="1"/>
      <protection locked="0"/>
    </xf>
    <xf numFmtId="181" fontId="72" fillId="8" borderId="142" xfId="0" applyNumberFormat="1" applyFont="1" applyFill="1" applyBorder="1" applyAlignment="1" applyProtection="1">
      <alignment horizontal="right" shrinkToFit="1"/>
      <protection locked="0"/>
    </xf>
    <xf numFmtId="9" fontId="5" fillId="8" borderId="10" xfId="0" applyNumberFormat="1" applyFont="1" applyFill="1" applyBorder="1" applyAlignment="1" applyProtection="1">
      <alignment horizontal="right"/>
      <protection locked="0"/>
    </xf>
    <xf numFmtId="9" fontId="5" fillId="8" borderId="6" xfId="0" applyNumberFormat="1" applyFont="1" applyFill="1" applyBorder="1" applyAlignment="1" applyProtection="1">
      <alignment horizontal="right"/>
      <protection locked="0"/>
    </xf>
    <xf numFmtId="9" fontId="5" fillId="8" borderId="148" xfId="0" applyNumberFormat="1" applyFont="1" applyFill="1" applyBorder="1" applyAlignment="1" applyProtection="1">
      <alignment horizontal="right"/>
      <protection locked="0"/>
    </xf>
    <xf numFmtId="9" fontId="5" fillId="8" borderId="5" xfId="0" applyNumberFormat="1" applyFont="1" applyFill="1" applyBorder="1" applyAlignment="1" applyProtection="1">
      <alignment horizontal="right"/>
      <protection locked="0"/>
    </xf>
    <xf numFmtId="9" fontId="5" fillId="8" borderId="13" xfId="0" applyNumberFormat="1" applyFont="1" applyFill="1" applyBorder="1" applyAlignment="1" applyProtection="1">
      <alignment horizontal="right"/>
      <protection locked="0"/>
    </xf>
    <xf numFmtId="9" fontId="5" fillId="8" borderId="14" xfId="0" applyNumberFormat="1" applyFont="1" applyFill="1" applyBorder="1" applyAlignment="1" applyProtection="1">
      <alignment horizontal="right"/>
      <protection locked="0"/>
    </xf>
    <xf numFmtId="225" fontId="72" fillId="15" borderId="143" xfId="2" applyNumberFormat="1" applyFont="1" applyFill="1" applyBorder="1" applyAlignment="1" applyProtection="1">
      <alignment horizontal="right" vertical="center" shrinkToFit="1"/>
      <protection locked="0"/>
    </xf>
    <xf numFmtId="225" fontId="72" fillId="15" borderId="144" xfId="2" applyNumberFormat="1" applyFont="1" applyFill="1" applyBorder="1" applyAlignment="1" applyProtection="1">
      <alignment horizontal="right" vertical="center" shrinkToFit="1"/>
      <protection locked="0"/>
    </xf>
    <xf numFmtId="225" fontId="72" fillId="15" borderId="145" xfId="2" applyNumberFormat="1" applyFont="1" applyFill="1" applyBorder="1" applyAlignment="1" applyProtection="1">
      <alignment horizontal="right" vertical="center" shrinkToFit="1"/>
      <protection locked="0"/>
    </xf>
    <xf numFmtId="0" fontId="5" fillId="2" borderId="10"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15" borderId="10" xfId="0" applyFont="1" applyFill="1" applyBorder="1" applyAlignment="1" applyProtection="1">
      <alignment horizontal="center" vertical="center" wrapText="1"/>
      <protection locked="0"/>
    </xf>
    <xf numFmtId="0" fontId="5" fillId="15" borderId="6" xfId="0" applyFont="1" applyFill="1" applyBorder="1" applyAlignment="1" applyProtection="1">
      <alignment horizontal="center" vertical="center" wrapText="1"/>
      <protection locked="0"/>
    </xf>
    <xf numFmtId="0" fontId="5" fillId="15" borderId="148" xfId="0" applyFont="1" applyFill="1" applyBorder="1" applyAlignment="1" applyProtection="1">
      <alignment horizontal="center" vertical="center" wrapText="1"/>
      <protection locked="0"/>
    </xf>
    <xf numFmtId="0" fontId="5" fillId="15" borderId="13" xfId="0" applyFont="1" applyFill="1" applyBorder="1" applyAlignment="1" applyProtection="1">
      <alignment horizontal="center" vertical="center" wrapText="1"/>
      <protection locked="0"/>
    </xf>
    <xf numFmtId="49" fontId="5" fillId="15" borderId="10" xfId="0" applyNumberFormat="1" applyFont="1" applyFill="1" applyBorder="1" applyAlignment="1" applyProtection="1">
      <alignment horizontal="center"/>
      <protection locked="0"/>
    </xf>
    <xf numFmtId="49" fontId="5" fillId="15" borderId="6" xfId="0" applyNumberFormat="1" applyFont="1" applyFill="1" applyBorder="1" applyAlignment="1" applyProtection="1">
      <alignment horizontal="center"/>
      <protection locked="0"/>
    </xf>
    <xf numFmtId="49" fontId="5" fillId="15" borderId="148" xfId="0" applyNumberFormat="1" applyFont="1" applyFill="1" applyBorder="1" applyAlignment="1" applyProtection="1">
      <alignment horizontal="center"/>
      <protection locked="0"/>
    </xf>
    <xf numFmtId="49" fontId="5" fillId="15" borderId="5" xfId="0" applyNumberFormat="1" applyFont="1" applyFill="1" applyBorder="1" applyAlignment="1" applyProtection="1">
      <alignment horizontal="center"/>
      <protection locked="0"/>
    </xf>
    <xf numFmtId="49" fontId="5" fillId="15" borderId="13" xfId="0" applyNumberFormat="1" applyFont="1" applyFill="1" applyBorder="1" applyAlignment="1" applyProtection="1">
      <alignment horizontal="center"/>
      <protection locked="0"/>
    </xf>
    <xf numFmtId="49" fontId="5" fillId="15" borderId="14" xfId="0" applyNumberFormat="1" applyFont="1" applyFill="1" applyBorder="1" applyAlignment="1" applyProtection="1">
      <alignment horizontal="center"/>
      <protection locked="0"/>
    </xf>
    <xf numFmtId="225" fontId="72" fillId="15" borderId="10" xfId="2" applyNumberFormat="1" applyFont="1" applyFill="1" applyBorder="1" applyAlignment="1" applyProtection="1">
      <alignment horizontal="center" shrinkToFit="1"/>
      <protection locked="0"/>
    </xf>
    <xf numFmtId="225" fontId="72" fillId="15" borderId="6" xfId="2" applyNumberFormat="1" applyFont="1" applyFill="1" applyBorder="1" applyAlignment="1" applyProtection="1">
      <alignment horizontal="center" shrinkToFit="1"/>
      <protection locked="0"/>
    </xf>
    <xf numFmtId="225" fontId="72" fillId="15" borderId="148" xfId="2" applyNumberFormat="1" applyFont="1" applyFill="1" applyBorder="1" applyAlignment="1" applyProtection="1">
      <alignment horizontal="center" shrinkToFit="1"/>
      <protection locked="0"/>
    </xf>
    <xf numFmtId="225" fontId="72" fillId="15" borderId="5" xfId="2" applyNumberFormat="1" applyFont="1" applyFill="1" applyBorder="1" applyAlignment="1" applyProtection="1">
      <alignment horizontal="center" shrinkToFit="1"/>
      <protection locked="0"/>
    </xf>
    <xf numFmtId="225" fontId="72" fillId="15" borderId="13" xfId="2" applyNumberFormat="1" applyFont="1" applyFill="1" applyBorder="1" applyAlignment="1" applyProtection="1">
      <alignment horizontal="center" shrinkToFit="1"/>
      <protection locked="0"/>
    </xf>
    <xf numFmtId="225" fontId="72" fillId="15" borderId="14" xfId="2" applyNumberFormat="1" applyFont="1" applyFill="1" applyBorder="1" applyAlignment="1" applyProtection="1">
      <alignment horizontal="center" shrinkToFit="1"/>
      <protection locked="0"/>
    </xf>
    <xf numFmtId="49" fontId="5" fillId="8" borderId="10" xfId="0" applyNumberFormat="1" applyFont="1" applyFill="1" applyBorder="1" applyAlignment="1" applyProtection="1">
      <alignment horizontal="center"/>
      <protection locked="0"/>
    </xf>
    <xf numFmtId="49" fontId="5" fillId="8" borderId="6" xfId="0" applyNumberFormat="1" applyFont="1" applyFill="1" applyBorder="1" applyAlignment="1" applyProtection="1">
      <alignment horizontal="center"/>
      <protection locked="0"/>
    </xf>
    <xf numFmtId="49" fontId="5" fillId="8" borderId="148" xfId="0" applyNumberFormat="1" applyFont="1" applyFill="1" applyBorder="1" applyAlignment="1" applyProtection="1">
      <alignment horizontal="center"/>
      <protection locked="0"/>
    </xf>
    <xf numFmtId="49" fontId="5" fillId="8" borderId="5" xfId="0" applyNumberFormat="1" applyFont="1" applyFill="1" applyBorder="1" applyAlignment="1" applyProtection="1">
      <alignment horizontal="center"/>
      <protection locked="0"/>
    </xf>
    <xf numFmtId="49" fontId="5" fillId="8" borderId="13" xfId="0" applyNumberFormat="1" applyFont="1" applyFill="1" applyBorder="1" applyAlignment="1" applyProtection="1">
      <alignment horizontal="center"/>
      <protection locked="0"/>
    </xf>
    <xf numFmtId="49" fontId="5" fillId="8" borderId="14" xfId="0" applyNumberFormat="1" applyFont="1" applyFill="1" applyBorder="1" applyAlignment="1" applyProtection="1">
      <alignment horizontal="center"/>
      <protection locked="0"/>
    </xf>
    <xf numFmtId="0" fontId="5" fillId="2" borderId="175" xfId="0" applyFont="1" applyFill="1" applyBorder="1" applyAlignment="1" applyProtection="1">
      <alignment horizontal="center" vertical="center" wrapText="1"/>
      <protection locked="0"/>
    </xf>
    <xf numFmtId="226" fontId="72" fillId="8" borderId="176" xfId="2" applyNumberFormat="1" applyFont="1" applyFill="1" applyBorder="1" applyAlignment="1" applyProtection="1">
      <alignment horizontal="right" vertical="center" shrinkToFit="1"/>
      <protection locked="0"/>
    </xf>
    <xf numFmtId="226" fontId="72" fillId="8" borderId="177" xfId="2" applyNumberFormat="1" applyFont="1" applyFill="1" applyBorder="1" applyAlignment="1" applyProtection="1">
      <alignment horizontal="right" vertical="center" shrinkToFit="1"/>
      <protection locked="0"/>
    </xf>
    <xf numFmtId="188" fontId="72" fillId="0" borderId="178" xfId="2" applyNumberFormat="1" applyFont="1" applyFill="1" applyBorder="1" applyAlignment="1" applyProtection="1">
      <alignment horizontal="right" vertical="center" shrinkToFit="1"/>
    </xf>
    <xf numFmtId="188" fontId="72" fillId="0" borderId="179" xfId="2" applyNumberFormat="1" applyFont="1" applyFill="1" applyBorder="1" applyAlignment="1" applyProtection="1">
      <alignment horizontal="right" vertical="center" shrinkToFit="1"/>
    </xf>
    <xf numFmtId="188" fontId="72" fillId="0" borderId="180" xfId="2" applyNumberFormat="1" applyFont="1" applyFill="1" applyBorder="1" applyAlignment="1" applyProtection="1">
      <alignment horizontal="right" vertical="center" shrinkToFit="1"/>
    </xf>
    <xf numFmtId="188" fontId="72" fillId="0" borderId="62" xfId="2" applyNumberFormat="1" applyFont="1" applyFill="1" applyBorder="1" applyAlignment="1" applyProtection="1">
      <alignment horizontal="right" vertical="center" shrinkToFit="1"/>
    </xf>
    <xf numFmtId="188" fontId="72" fillId="0" borderId="70" xfId="2" applyNumberFormat="1" applyFont="1" applyFill="1" applyBorder="1" applyAlignment="1" applyProtection="1">
      <alignment horizontal="right" vertical="center" shrinkToFit="1"/>
    </xf>
    <xf numFmtId="188" fontId="72" fillId="0" borderId="63" xfId="2" applyNumberFormat="1" applyFont="1" applyFill="1" applyBorder="1" applyAlignment="1" applyProtection="1">
      <alignment horizontal="right" vertical="center" shrinkToFit="1"/>
    </xf>
    <xf numFmtId="215" fontId="72" fillId="8" borderId="177" xfId="2" applyNumberFormat="1" applyFont="1" applyFill="1" applyBorder="1" applyAlignment="1" applyProtection="1">
      <alignment horizontal="right" vertical="center" shrinkToFit="1"/>
    </xf>
    <xf numFmtId="215" fontId="72" fillId="8" borderId="181" xfId="2" applyNumberFormat="1" applyFont="1" applyFill="1" applyBorder="1" applyAlignment="1" applyProtection="1">
      <alignment horizontal="right" vertical="center" shrinkToFit="1"/>
    </xf>
    <xf numFmtId="0" fontId="5" fillId="0" borderId="12" xfId="0" quotePrefix="1" applyFont="1" applyBorder="1" applyAlignment="1" applyProtection="1">
      <alignment horizontal="center" vertical="center"/>
      <protection locked="0"/>
    </xf>
    <xf numFmtId="0" fontId="5" fillId="0" borderId="9" xfId="0" quotePrefix="1" applyFont="1" applyBorder="1" applyAlignment="1" applyProtection="1">
      <alignment horizontal="center" vertical="center"/>
      <protection locked="0"/>
    </xf>
    <xf numFmtId="0" fontId="29" fillId="21" borderId="142" xfId="0" applyFont="1" applyFill="1" applyBorder="1" applyAlignment="1" applyProtection="1">
      <alignment horizontal="center" vertical="center"/>
      <protection locked="0"/>
    </xf>
    <xf numFmtId="0" fontId="5" fillId="21" borderId="142" xfId="0" applyFont="1" applyFill="1" applyBorder="1" applyAlignment="1" applyProtection="1">
      <alignment horizontal="center" vertical="center"/>
      <protection locked="0"/>
    </xf>
    <xf numFmtId="208" fontId="6" fillId="0" borderId="16" xfId="0" applyNumberFormat="1" applyFont="1" applyBorder="1" applyAlignment="1" applyProtection="1">
      <alignment horizontal="right" vertical="center" shrinkToFit="1"/>
      <protection locked="0"/>
    </xf>
    <xf numFmtId="208" fontId="6" fillId="0" borderId="4" xfId="0" applyNumberFormat="1" applyFont="1" applyBorder="1" applyAlignment="1" applyProtection="1">
      <alignment horizontal="right" vertical="center" shrinkToFit="1"/>
      <protection locked="0"/>
    </xf>
    <xf numFmtId="208" fontId="6" fillId="3" borderId="16" xfId="0" applyNumberFormat="1" applyFont="1" applyFill="1" applyBorder="1" applyAlignment="1" applyProtection="1">
      <alignment horizontal="right" vertical="center" shrinkToFit="1"/>
      <protection locked="0"/>
    </xf>
    <xf numFmtId="208" fontId="6" fillId="3" borderId="4" xfId="0" applyNumberFormat="1" applyFont="1" applyFill="1" applyBorder="1" applyAlignment="1" applyProtection="1">
      <alignment horizontal="right" vertical="center" shrinkToFit="1"/>
      <protection locked="0"/>
    </xf>
    <xf numFmtId="0" fontId="6" fillId="3" borderId="16"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30" fillId="0" borderId="17" xfId="0" applyFont="1" applyBorder="1" applyAlignment="1" applyProtection="1">
      <alignment vertical="center" wrapText="1"/>
      <protection locked="0"/>
    </xf>
    <xf numFmtId="0" fontId="30" fillId="0" borderId="18" xfId="0" applyFont="1" applyBorder="1" applyAlignment="1" applyProtection="1">
      <alignment vertical="center" wrapText="1"/>
      <protection locked="0"/>
    </xf>
    <xf numFmtId="0" fontId="30" fillId="0" borderId="19" xfId="0" applyFont="1" applyBorder="1" applyAlignment="1" applyProtection="1">
      <alignment vertical="center" wrapText="1"/>
      <protection locked="0"/>
    </xf>
    <xf numFmtId="0" fontId="30" fillId="0" borderId="20" xfId="0" applyFont="1" applyBorder="1" applyAlignment="1" applyProtection="1">
      <alignment vertical="center" wrapText="1"/>
      <protection locked="0"/>
    </xf>
    <xf numFmtId="0" fontId="30" fillId="0" borderId="0" xfId="0" applyFont="1" applyAlignment="1" applyProtection="1">
      <alignment vertical="center" wrapText="1"/>
      <protection locked="0"/>
    </xf>
    <xf numFmtId="0" fontId="30" fillId="0" borderId="21" xfId="0" applyFont="1" applyBorder="1" applyAlignment="1" applyProtection="1">
      <alignment vertical="center" wrapText="1"/>
      <protection locked="0"/>
    </xf>
    <xf numFmtId="0" fontId="30" fillId="0" borderId="23" xfId="0" applyFont="1" applyBorder="1" applyAlignment="1" applyProtection="1">
      <alignment vertical="center" wrapText="1"/>
      <protection locked="0"/>
    </xf>
    <xf numFmtId="0" fontId="30" fillId="0" borderId="22" xfId="0" applyFont="1" applyBorder="1" applyAlignment="1" applyProtection="1">
      <alignment vertical="center" wrapText="1"/>
      <protection locked="0"/>
    </xf>
    <xf numFmtId="0" fontId="30" fillId="0" borderId="24" xfId="0" applyFont="1" applyBorder="1" applyAlignment="1" applyProtection="1">
      <alignment vertical="center" wrapText="1"/>
      <protection locked="0"/>
    </xf>
    <xf numFmtId="0" fontId="5" fillId="0" borderId="142" xfId="0" applyFont="1" applyBorder="1" applyAlignment="1" applyProtection="1">
      <alignment horizontal="left" vertical="center" shrinkToFit="1"/>
      <protection locked="0"/>
    </xf>
    <xf numFmtId="227" fontId="72" fillId="0" borderId="142" xfId="2" applyNumberFormat="1" applyFont="1" applyFill="1" applyBorder="1" applyAlignment="1" applyProtection="1">
      <alignment horizontal="right" vertical="center" shrinkToFit="1"/>
      <protection locked="0"/>
    </xf>
    <xf numFmtId="0" fontId="29" fillId="0" borderId="12" xfId="0" quotePrefix="1" applyFont="1" applyBorder="1" applyAlignment="1" applyProtection="1">
      <alignment horizontal="center" vertical="center"/>
      <protection locked="0"/>
    </xf>
    <xf numFmtId="207" fontId="6" fillId="0" borderId="1" xfId="0" applyNumberFormat="1" applyFont="1" applyBorder="1" applyAlignment="1" applyProtection="1">
      <alignment horizontal="right" vertical="center" shrinkToFit="1"/>
      <protection locked="0"/>
    </xf>
    <xf numFmtId="0" fontId="118" fillId="0" borderId="142" xfId="10" applyFont="1" applyBorder="1" applyAlignment="1">
      <alignment horizontal="center" vertical="center" wrapText="1"/>
    </xf>
    <xf numFmtId="0" fontId="5" fillId="2" borderId="142" xfId="0" applyFont="1" applyFill="1" applyBorder="1" applyAlignment="1">
      <alignment horizontal="center" vertical="center"/>
    </xf>
    <xf numFmtId="0" fontId="5" fillId="15" borderId="143" xfId="0" applyFont="1" applyFill="1" applyBorder="1" applyAlignment="1">
      <alignment horizontal="center" vertical="center"/>
    </xf>
    <xf numFmtId="0" fontId="5" fillId="15" borderId="144" xfId="0" applyFont="1" applyFill="1" applyBorder="1" applyAlignment="1">
      <alignment horizontal="center" vertical="center"/>
    </xf>
    <xf numFmtId="0" fontId="5" fillId="15" borderId="143" xfId="0" applyFont="1" applyFill="1" applyBorder="1" applyAlignment="1">
      <alignment horizontal="center" vertical="center" wrapText="1"/>
    </xf>
    <xf numFmtId="0" fontId="5" fillId="15" borderId="144" xfId="0" applyFont="1" applyFill="1" applyBorder="1" applyAlignment="1">
      <alignment horizontal="center" vertical="center" wrapText="1"/>
    </xf>
    <xf numFmtId="228" fontId="120" fillId="19" borderId="143" xfId="21" applyNumberFormat="1" applyFont="1" applyFill="1" applyBorder="1" applyAlignment="1">
      <alignment horizontal="center" vertical="center" shrinkToFit="1"/>
    </xf>
    <xf numFmtId="228" fontId="120" fillId="19" borderId="145" xfId="21" applyNumberFormat="1" applyFont="1" applyFill="1" applyBorder="1" applyAlignment="1">
      <alignment horizontal="center" vertical="center" shrinkToFit="1"/>
    </xf>
    <xf numFmtId="0" fontId="118" fillId="0" borderId="142" xfId="10" applyFont="1" applyBorder="1" applyAlignment="1">
      <alignment horizontal="center" vertical="center"/>
    </xf>
    <xf numFmtId="0" fontId="119" fillId="15" borderId="142" xfId="10" applyFont="1" applyFill="1" applyBorder="1" applyAlignment="1">
      <alignment horizontal="center" vertical="center"/>
    </xf>
    <xf numFmtId="0" fontId="121" fillId="15" borderId="142" xfId="21" applyFont="1" applyFill="1" applyBorder="1" applyAlignment="1">
      <alignment horizontal="center" vertical="center"/>
    </xf>
    <xf numFmtId="38" fontId="122" fillId="0" borderId="10" xfId="2" applyFont="1" applyFill="1" applyBorder="1" applyAlignment="1" applyProtection="1">
      <alignment horizontal="center" shrinkToFit="1"/>
    </xf>
    <xf numFmtId="38" fontId="122" fillId="0" borderId="6" xfId="2" applyFont="1" applyFill="1" applyBorder="1" applyAlignment="1" applyProtection="1">
      <alignment horizontal="center" shrinkToFit="1"/>
    </xf>
    <xf numFmtId="38" fontId="122" fillId="0" borderId="5" xfId="2" applyFont="1" applyFill="1" applyBorder="1" applyAlignment="1" applyProtection="1">
      <alignment horizontal="center" shrinkToFit="1"/>
    </xf>
    <xf numFmtId="38" fontId="122" fillId="0" borderId="13" xfId="2" applyFont="1" applyFill="1" applyBorder="1" applyAlignment="1" applyProtection="1">
      <alignment horizontal="center" shrinkToFit="1"/>
    </xf>
    <xf numFmtId="201" fontId="11" fillId="0" borderId="6" xfId="2" applyNumberFormat="1" applyFont="1" applyFill="1" applyBorder="1" applyAlignment="1" applyProtection="1">
      <alignment horizontal="center" shrinkToFit="1"/>
    </xf>
    <xf numFmtId="201" fontId="11" fillId="0" borderId="148" xfId="2" applyNumberFormat="1" applyFont="1" applyFill="1" applyBorder="1" applyAlignment="1" applyProtection="1">
      <alignment horizontal="center" shrinkToFit="1"/>
    </xf>
    <xf numFmtId="201" fontId="11" fillId="0" borderId="13" xfId="2" applyNumberFormat="1" applyFont="1" applyFill="1" applyBorder="1" applyAlignment="1" applyProtection="1">
      <alignment horizontal="center" shrinkToFit="1"/>
    </xf>
    <xf numFmtId="201" fontId="11" fillId="0" borderId="14" xfId="2" applyNumberFormat="1" applyFont="1" applyFill="1" applyBorder="1" applyAlignment="1" applyProtection="1">
      <alignment horizontal="center" shrinkToFit="1"/>
    </xf>
    <xf numFmtId="181" fontId="72" fillId="8" borderId="10" xfId="0" applyNumberFormat="1" applyFont="1" applyFill="1" applyBorder="1" applyAlignment="1">
      <alignment horizontal="center" shrinkToFit="1"/>
    </xf>
    <xf numFmtId="181" fontId="72" fillId="8" borderId="6" xfId="0" applyNumberFormat="1" applyFont="1" applyFill="1" applyBorder="1" applyAlignment="1">
      <alignment horizontal="center" shrinkToFit="1"/>
    </xf>
    <xf numFmtId="181" fontId="72" fillId="8" borderId="148" xfId="0" applyNumberFormat="1" applyFont="1" applyFill="1" applyBorder="1" applyAlignment="1">
      <alignment horizontal="center" shrinkToFit="1"/>
    </xf>
    <xf numFmtId="181" fontId="72" fillId="8" borderId="5" xfId="0" applyNumberFormat="1" applyFont="1" applyFill="1" applyBorder="1" applyAlignment="1">
      <alignment horizontal="center" shrinkToFit="1"/>
    </xf>
    <xf numFmtId="181" fontId="72" fillId="8" borderId="13" xfId="0" applyNumberFormat="1" applyFont="1" applyFill="1" applyBorder="1" applyAlignment="1">
      <alignment horizontal="center" shrinkToFit="1"/>
    </xf>
    <xf numFmtId="181" fontId="72" fillId="8" borderId="14" xfId="0" applyNumberFormat="1" applyFont="1" applyFill="1" applyBorder="1" applyAlignment="1">
      <alignment horizontal="center" shrinkToFit="1"/>
    </xf>
    <xf numFmtId="0" fontId="7" fillId="2" borderId="10" xfId="0" applyFont="1" applyFill="1" applyBorder="1" applyAlignment="1" applyProtection="1">
      <alignment horizontal="center" vertical="center" wrapText="1" shrinkToFit="1"/>
      <protection locked="0"/>
    </xf>
    <xf numFmtId="0" fontId="7" fillId="2" borderId="148" xfId="0" applyFont="1" applyFill="1" applyBorder="1" applyAlignment="1" applyProtection="1">
      <alignment horizontal="center" vertical="center" wrapText="1" shrinkToFit="1"/>
      <protection locked="0"/>
    </xf>
    <xf numFmtId="0" fontId="7" fillId="2" borderId="5" xfId="0" applyFont="1" applyFill="1" applyBorder="1" applyAlignment="1" applyProtection="1">
      <alignment horizontal="center" vertical="center" wrapText="1" shrinkToFit="1"/>
      <protection locked="0"/>
    </xf>
    <xf numFmtId="0" fontId="7" fillId="2" borderId="14" xfId="0" applyFont="1" applyFill="1" applyBorder="1" applyAlignment="1" applyProtection="1">
      <alignment horizontal="center" vertical="center" wrapText="1" shrinkToFit="1"/>
      <protection locked="0"/>
    </xf>
    <xf numFmtId="9" fontId="5" fillId="15" borderId="10" xfId="0" applyNumberFormat="1" applyFont="1" applyFill="1" applyBorder="1" applyAlignment="1" applyProtection="1">
      <alignment horizontal="right"/>
      <protection locked="0"/>
    </xf>
    <xf numFmtId="9" fontId="5" fillId="15" borderId="6" xfId="0" applyNumberFormat="1" applyFont="1" applyFill="1" applyBorder="1" applyAlignment="1" applyProtection="1">
      <alignment horizontal="right"/>
      <protection locked="0"/>
    </xf>
    <xf numFmtId="9" fontId="5" fillId="15" borderId="148" xfId="0" applyNumberFormat="1" applyFont="1" applyFill="1" applyBorder="1" applyAlignment="1" applyProtection="1">
      <alignment horizontal="right"/>
      <protection locked="0"/>
    </xf>
    <xf numFmtId="9" fontId="5" fillId="15" borderId="5" xfId="0" applyNumberFormat="1" applyFont="1" applyFill="1" applyBorder="1" applyAlignment="1" applyProtection="1">
      <alignment horizontal="right"/>
      <protection locked="0"/>
    </xf>
    <xf numFmtId="9" fontId="5" fillId="15" borderId="13" xfId="0" applyNumberFormat="1" applyFont="1" applyFill="1" applyBorder="1" applyAlignment="1" applyProtection="1">
      <alignment horizontal="right"/>
      <protection locked="0"/>
    </xf>
    <xf numFmtId="9" fontId="5" fillId="15" borderId="14" xfId="0" applyNumberFormat="1" applyFont="1" applyFill="1" applyBorder="1" applyAlignment="1" applyProtection="1">
      <alignment horizontal="right"/>
      <protection locked="0"/>
    </xf>
    <xf numFmtId="225" fontId="72" fillId="15" borderId="182" xfId="2" applyNumberFormat="1" applyFont="1" applyFill="1" applyBorder="1" applyAlignment="1" applyProtection="1">
      <alignment horizontal="center" shrinkToFit="1"/>
      <protection locked="0"/>
    </xf>
    <xf numFmtId="225" fontId="72" fillId="15" borderId="184" xfId="2" applyNumberFormat="1" applyFont="1" applyFill="1" applyBorder="1" applyAlignment="1" applyProtection="1">
      <alignment horizontal="center" shrinkToFit="1"/>
      <protection locked="0"/>
    </xf>
    <xf numFmtId="38" fontId="122" fillId="0" borderId="182" xfId="2" applyFont="1" applyFill="1" applyBorder="1" applyAlignment="1" applyProtection="1">
      <alignment horizontal="center" shrinkToFit="1"/>
    </xf>
    <xf numFmtId="38" fontId="122" fillId="0" borderId="183" xfId="2" applyFont="1" applyFill="1" applyBorder="1" applyAlignment="1" applyProtection="1">
      <alignment horizontal="center" shrinkToFit="1"/>
    </xf>
    <xf numFmtId="181" fontId="72" fillId="8" borderId="25" xfId="0" applyNumberFormat="1" applyFont="1" applyFill="1" applyBorder="1" applyAlignment="1">
      <alignment horizontal="center" shrinkToFit="1"/>
    </xf>
    <xf numFmtId="181" fontId="72" fillId="8" borderId="68" xfId="0" applyNumberFormat="1" applyFont="1" applyFill="1" applyBorder="1" applyAlignment="1">
      <alignment horizontal="center" shrinkToFit="1"/>
    </xf>
    <xf numFmtId="181" fontId="72" fillId="8" borderId="69" xfId="0" applyNumberFormat="1" applyFont="1" applyFill="1" applyBorder="1" applyAlignment="1">
      <alignment horizontal="center" shrinkToFit="1"/>
    </xf>
    <xf numFmtId="9" fontId="5" fillId="8" borderId="25" xfId="0" applyNumberFormat="1" applyFont="1" applyFill="1" applyBorder="1" applyAlignment="1" applyProtection="1">
      <alignment horizontal="center"/>
      <protection locked="0"/>
    </xf>
    <xf numFmtId="9" fontId="5" fillId="8" borderId="68" xfId="0" applyNumberFormat="1" applyFont="1" applyFill="1" applyBorder="1" applyAlignment="1" applyProtection="1">
      <alignment horizontal="center"/>
      <protection locked="0"/>
    </xf>
    <xf numFmtId="9" fontId="5" fillId="8" borderId="69" xfId="0" applyNumberFormat="1" applyFont="1" applyFill="1" applyBorder="1" applyAlignment="1" applyProtection="1">
      <alignment horizontal="center"/>
      <protection locked="0"/>
    </xf>
    <xf numFmtId="9" fontId="5" fillId="15" borderId="182" xfId="0" applyNumberFormat="1" applyFont="1" applyFill="1" applyBorder="1" applyAlignment="1" applyProtection="1">
      <alignment horizontal="right"/>
      <protection locked="0"/>
    </xf>
    <xf numFmtId="9" fontId="5" fillId="15" borderId="183" xfId="0" applyNumberFormat="1" applyFont="1" applyFill="1" applyBorder="1" applyAlignment="1" applyProtection="1">
      <alignment horizontal="right"/>
      <protection locked="0"/>
    </xf>
    <xf numFmtId="9" fontId="5" fillId="15" borderId="184" xfId="0" applyNumberFormat="1" applyFont="1" applyFill="1" applyBorder="1" applyAlignment="1" applyProtection="1">
      <alignment horizontal="right"/>
      <protection locked="0"/>
    </xf>
    <xf numFmtId="0" fontId="5" fillId="2" borderId="25" xfId="0" applyFont="1" applyFill="1" applyBorder="1" applyAlignment="1" applyProtection="1">
      <alignment horizontal="center" vertical="center" wrapText="1"/>
      <protection locked="0"/>
    </xf>
    <xf numFmtId="0" fontId="5" fillId="2" borderId="68"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225" fontId="72" fillId="8" borderId="25" xfId="2" applyNumberFormat="1" applyFont="1" applyFill="1" applyBorder="1" applyAlignment="1" applyProtection="1">
      <alignment horizontal="center" shrinkToFit="1"/>
    </xf>
    <xf numFmtId="225" fontId="72" fillId="8" borderId="69" xfId="2" applyNumberFormat="1" applyFont="1" applyFill="1" applyBorder="1" applyAlignment="1" applyProtection="1">
      <alignment horizontal="center" shrinkToFit="1"/>
    </xf>
    <xf numFmtId="0" fontId="123" fillId="0" borderId="25" xfId="2" applyNumberFormat="1" applyFont="1" applyFill="1" applyBorder="1" applyAlignment="1" applyProtection="1">
      <alignment horizontal="center" shrinkToFit="1"/>
    </xf>
    <xf numFmtId="0" fontId="123" fillId="0" borderId="68" xfId="2" applyNumberFormat="1" applyFont="1" applyFill="1" applyBorder="1" applyAlignment="1" applyProtection="1">
      <alignment horizontal="center" shrinkToFit="1"/>
    </xf>
    <xf numFmtId="201" fontId="11" fillId="0" borderId="183" xfId="2" applyNumberFormat="1" applyFont="1" applyFill="1" applyBorder="1" applyAlignment="1" applyProtection="1">
      <alignment horizontal="center" shrinkToFit="1"/>
    </xf>
    <xf numFmtId="201" fontId="11" fillId="0" borderId="184" xfId="2" applyNumberFormat="1" applyFont="1" applyFill="1" applyBorder="1" applyAlignment="1" applyProtection="1">
      <alignment horizontal="center" shrinkToFit="1"/>
    </xf>
    <xf numFmtId="181" fontId="72" fillId="8" borderId="182" xfId="0" applyNumberFormat="1" applyFont="1" applyFill="1" applyBorder="1" applyAlignment="1">
      <alignment horizontal="center" shrinkToFit="1"/>
    </xf>
    <xf numFmtId="181" fontId="72" fillId="8" borderId="183" xfId="0" applyNumberFormat="1" applyFont="1" applyFill="1" applyBorder="1" applyAlignment="1">
      <alignment horizontal="center" shrinkToFit="1"/>
    </xf>
    <xf numFmtId="181" fontId="72" fillId="8" borderId="184" xfId="0" applyNumberFormat="1" applyFont="1" applyFill="1" applyBorder="1" applyAlignment="1">
      <alignment horizontal="center" shrinkToFit="1"/>
    </xf>
    <xf numFmtId="0" fontId="5" fillId="2" borderId="182" xfId="0" applyFont="1" applyFill="1" applyBorder="1" applyAlignment="1" applyProtection="1">
      <alignment horizontal="center" vertical="center" wrapText="1"/>
      <protection locked="0"/>
    </xf>
    <xf numFmtId="0" fontId="5" fillId="2" borderId="183" xfId="0" applyFont="1" applyFill="1" applyBorder="1" applyAlignment="1" applyProtection="1">
      <alignment horizontal="center" vertical="center" wrapText="1"/>
      <protection locked="0"/>
    </xf>
    <xf numFmtId="0" fontId="5" fillId="2" borderId="184" xfId="0" applyFont="1" applyFill="1" applyBorder="1" applyAlignment="1" applyProtection="1">
      <alignment horizontal="center" vertical="center" wrapText="1"/>
      <protection locked="0"/>
    </xf>
    <xf numFmtId="0" fontId="10" fillId="0" borderId="0" xfId="11" applyFont="1" applyAlignment="1">
      <alignment horizontal="center" vertical="center"/>
    </xf>
    <xf numFmtId="0" fontId="29" fillId="0" borderId="20" xfId="11" applyFont="1" applyBorder="1" applyAlignment="1">
      <alignment vertical="center" wrapText="1"/>
    </xf>
    <xf numFmtId="0" fontId="29" fillId="0" borderId="0" xfId="11" applyFont="1" applyAlignment="1">
      <alignment vertical="center" wrapText="1"/>
    </xf>
    <xf numFmtId="0" fontId="29" fillId="0" borderId="21" xfId="11" applyFont="1" applyBorder="1" applyAlignment="1">
      <alignment vertical="center" wrapText="1"/>
    </xf>
    <xf numFmtId="0" fontId="29" fillId="0" borderId="23" xfId="11" applyFont="1" applyBorder="1">
      <alignment vertical="center"/>
    </xf>
    <xf numFmtId="0" fontId="29" fillId="0" borderId="22" xfId="11" applyFont="1" applyBorder="1">
      <alignment vertical="center"/>
    </xf>
    <xf numFmtId="0" fontId="29" fillId="0" borderId="24" xfId="11" applyFont="1" applyBorder="1">
      <alignment vertical="center"/>
    </xf>
    <xf numFmtId="0" fontId="6" fillId="0" borderId="0" xfId="11" applyFont="1" applyAlignment="1">
      <alignment horizontal="right" vertical="center"/>
    </xf>
    <xf numFmtId="0" fontId="21" fillId="0" borderId="0" xfId="5" applyFont="1">
      <alignment vertical="center"/>
    </xf>
    <xf numFmtId="0" fontId="16" fillId="0" borderId="0" xfId="5" applyFont="1">
      <alignment vertical="center"/>
    </xf>
    <xf numFmtId="0" fontId="33" fillId="0" borderId="0" xfId="5" applyFont="1" applyAlignment="1">
      <alignment horizontal="center" vertical="center"/>
    </xf>
    <xf numFmtId="0" fontId="32" fillId="0" borderId="0" xfId="5" applyFont="1" applyAlignment="1">
      <alignment horizontal="center" vertical="center"/>
    </xf>
    <xf numFmtId="0" fontId="21" fillId="3" borderId="0" xfId="5" applyFont="1" applyFill="1" applyAlignment="1">
      <alignment horizontal="left" vertical="center" wrapText="1"/>
    </xf>
    <xf numFmtId="0" fontId="21" fillId="0" borderId="0" xfId="5" applyFont="1" applyAlignment="1">
      <alignment horizontal="center" vertical="center"/>
    </xf>
    <xf numFmtId="0" fontId="21" fillId="0" borderId="0" xfId="5" applyFont="1" applyAlignment="1">
      <alignment vertical="center" wrapText="1"/>
    </xf>
    <xf numFmtId="0" fontId="21" fillId="3" borderId="0" xfId="5" applyFont="1" applyFill="1" applyAlignment="1">
      <alignment vertical="center" wrapText="1"/>
    </xf>
    <xf numFmtId="189" fontId="6" fillId="0" borderId="0" xfId="6" applyNumberFormat="1" applyFont="1" applyAlignment="1" applyProtection="1">
      <alignment horizontal="center" vertical="center" wrapText="1"/>
      <protection locked="0"/>
    </xf>
    <xf numFmtId="0" fontId="29" fillId="0" borderId="0" xfId="6" applyFont="1" applyAlignment="1" applyProtection="1">
      <alignment horizontal="left" vertical="top" wrapText="1"/>
      <protection locked="0"/>
    </xf>
    <xf numFmtId="0" fontId="29" fillId="0" borderId="0" xfId="6" applyFont="1" applyAlignment="1" applyProtection="1">
      <alignment horizontal="left" vertical="top"/>
      <protection locked="0"/>
    </xf>
    <xf numFmtId="0" fontId="5" fillId="2" borderId="83" xfId="6" applyFont="1" applyFill="1" applyBorder="1" applyAlignment="1" applyProtection="1">
      <alignment horizontal="center" vertical="center" wrapText="1"/>
      <protection locked="0"/>
    </xf>
    <xf numFmtId="0" fontId="5" fillId="2" borderId="83" xfId="6" applyFont="1" applyFill="1" applyBorder="1" applyAlignment="1" applyProtection="1">
      <alignment horizontal="center" vertical="center"/>
      <protection locked="0"/>
    </xf>
    <xf numFmtId="0" fontId="5" fillId="2" borderId="120" xfId="6" applyFont="1" applyFill="1" applyBorder="1" applyAlignment="1" applyProtection="1">
      <alignment horizontal="center" vertical="center" wrapText="1"/>
      <protection locked="0"/>
    </xf>
    <xf numFmtId="0" fontId="5" fillId="2" borderId="113" xfId="6" applyFont="1" applyFill="1" applyBorder="1" applyAlignment="1" applyProtection="1">
      <alignment horizontal="center" vertical="center" wrapText="1"/>
      <protection locked="0"/>
    </xf>
    <xf numFmtId="0" fontId="5" fillId="2" borderId="89" xfId="6" applyFont="1" applyFill="1" applyBorder="1" applyAlignment="1" applyProtection="1">
      <alignment horizontal="center" vertical="center" wrapText="1"/>
      <protection locked="0"/>
    </xf>
    <xf numFmtId="0" fontId="5" fillId="2" borderId="0" xfId="6" applyFont="1" applyFill="1" applyAlignment="1" applyProtection="1">
      <alignment horizontal="center" vertical="center" wrapText="1"/>
      <protection locked="0"/>
    </xf>
    <xf numFmtId="0" fontId="5" fillId="2" borderId="114" xfId="6" applyFont="1" applyFill="1" applyBorder="1" applyAlignment="1" applyProtection="1">
      <alignment horizontal="center" vertical="center" wrapText="1"/>
      <protection locked="0"/>
    </xf>
    <xf numFmtId="0" fontId="5" fillId="2" borderId="95" xfId="6" applyFont="1" applyFill="1" applyBorder="1" applyAlignment="1" applyProtection="1">
      <alignment horizontal="center" vertical="center" wrapText="1"/>
      <protection locked="0"/>
    </xf>
    <xf numFmtId="0" fontId="5" fillId="2" borderId="90" xfId="6" applyFont="1" applyFill="1" applyBorder="1" applyAlignment="1" applyProtection="1">
      <alignment horizontal="center" vertical="center"/>
      <protection locked="0"/>
    </xf>
    <xf numFmtId="0" fontId="5" fillId="2" borderId="82" xfId="6" applyFont="1" applyFill="1" applyBorder="1" applyAlignment="1" applyProtection="1">
      <alignment horizontal="center" vertical="center"/>
      <protection locked="0"/>
    </xf>
    <xf numFmtId="0" fontId="6" fillId="0" borderId="0" xfId="6" applyFont="1" applyProtection="1">
      <alignment vertical="center"/>
      <protection locked="0"/>
    </xf>
    <xf numFmtId="186" fontId="6" fillId="0" borderId="0" xfId="6" applyNumberFormat="1" applyFont="1" applyAlignment="1" applyProtection="1">
      <alignment horizontal="center" vertical="center" wrapText="1"/>
      <protection locked="0"/>
    </xf>
    <xf numFmtId="192" fontId="6" fillId="0" borderId="0" xfId="6" applyNumberFormat="1" applyFont="1" applyAlignment="1" applyProtection="1">
      <alignment horizontal="center" vertical="center" shrinkToFit="1"/>
      <protection locked="0"/>
    </xf>
    <xf numFmtId="0" fontId="6" fillId="0" borderId="0" xfId="6" applyFont="1" applyAlignment="1" applyProtection="1">
      <alignment horizontal="center" vertical="center" wrapText="1"/>
      <protection locked="0"/>
    </xf>
    <xf numFmtId="0" fontId="6" fillId="0" borderId="89" xfId="6" applyFont="1" applyBorder="1" applyAlignment="1" applyProtection="1">
      <alignment vertical="center" wrapText="1"/>
      <protection locked="0"/>
    </xf>
    <xf numFmtId="0" fontId="6" fillId="0" borderId="0" xfId="6" applyFont="1" applyAlignment="1" applyProtection="1">
      <alignment vertical="center" wrapText="1"/>
      <protection locked="0"/>
    </xf>
    <xf numFmtId="0" fontId="5" fillId="0" borderId="142" xfId="13" applyFont="1" applyBorder="1" applyProtection="1">
      <protection locked="0"/>
    </xf>
    <xf numFmtId="0" fontId="5" fillId="2" borderId="16" xfId="9" applyFont="1" applyFill="1" applyBorder="1" applyAlignment="1" applyProtection="1">
      <alignment horizontal="center" vertical="center" wrapText="1" shrinkToFit="1" readingOrder="1"/>
      <protection locked="0"/>
    </xf>
    <xf numFmtId="0" fontId="5" fillId="2" borderId="4" xfId="9" applyFont="1" applyFill="1" applyBorder="1" applyAlignment="1" applyProtection="1">
      <alignment horizontal="center" vertical="center" wrapText="1" shrinkToFit="1" readingOrder="1"/>
      <protection locked="0"/>
    </xf>
    <xf numFmtId="0" fontId="6" fillId="0" borderId="121" xfId="13" applyFont="1" applyBorder="1" applyAlignment="1" applyProtection="1">
      <alignment vertical="center"/>
      <protection locked="0"/>
    </xf>
    <xf numFmtId="0" fontId="6" fillId="0" borderId="122" xfId="13" applyFont="1" applyBorder="1" applyAlignment="1" applyProtection="1">
      <alignment vertical="center"/>
      <protection locked="0"/>
    </xf>
    <xf numFmtId="0" fontId="6" fillId="0" borderId="123" xfId="13" applyFont="1" applyBorder="1" applyAlignment="1" applyProtection="1">
      <alignment vertical="center"/>
      <protection locked="0"/>
    </xf>
    <xf numFmtId="0" fontId="5" fillId="2" borderId="1" xfId="9" applyFont="1" applyFill="1" applyBorder="1" applyAlignment="1" applyProtection="1">
      <alignment horizontal="center" vertical="center" shrinkToFit="1"/>
      <protection locked="0"/>
    </xf>
    <xf numFmtId="38" fontId="5" fillId="8" borderId="72" xfId="2" applyFont="1" applyFill="1" applyBorder="1" applyAlignment="1" applyProtection="1">
      <alignment horizontal="right" vertical="center" wrapText="1"/>
      <protection locked="0"/>
    </xf>
    <xf numFmtId="38" fontId="5" fillId="8" borderId="73" xfId="2" applyFont="1" applyFill="1" applyBorder="1" applyAlignment="1" applyProtection="1">
      <alignment horizontal="right" vertical="center" wrapText="1"/>
      <protection locked="0"/>
    </xf>
    <xf numFmtId="38" fontId="5" fillId="8" borderId="16" xfId="2" applyFont="1" applyFill="1" applyBorder="1" applyAlignment="1" applyProtection="1">
      <alignment horizontal="right" vertical="center" wrapText="1"/>
    </xf>
    <xf numFmtId="38" fontId="5" fillId="8" borderId="4" xfId="2" applyFont="1" applyFill="1" applyBorder="1" applyAlignment="1" applyProtection="1">
      <alignment horizontal="right" vertical="center" wrapText="1"/>
    </xf>
    <xf numFmtId="0" fontId="5" fillId="2" borderId="15" xfId="9" applyFont="1" applyFill="1" applyBorder="1" applyAlignment="1" applyProtection="1">
      <alignment horizontal="center" vertical="center" wrapText="1" shrinkToFit="1" readingOrder="1"/>
      <protection locked="0"/>
    </xf>
    <xf numFmtId="0" fontId="5" fillId="0" borderId="26" xfId="9" applyFont="1" applyBorder="1" applyAlignment="1" applyProtection="1">
      <alignment horizontal="left" vertical="center" shrinkToFit="1"/>
      <protection locked="0"/>
    </xf>
    <xf numFmtId="0" fontId="5" fillId="0" borderId="142" xfId="13" applyFont="1" applyBorder="1" applyAlignment="1" applyProtection="1">
      <alignment shrinkToFit="1"/>
      <protection locked="0"/>
    </xf>
    <xf numFmtId="0" fontId="97" fillId="0" borderId="143" xfId="16" applyFont="1" applyBorder="1" applyAlignment="1" applyProtection="1">
      <alignment horizontal="left" vertical="center" wrapText="1"/>
      <protection locked="0"/>
    </xf>
    <xf numFmtId="0" fontId="97" fillId="0" borderId="144" xfId="16" applyFont="1" applyBorder="1" applyAlignment="1" applyProtection="1">
      <alignment horizontal="left" vertical="center" wrapText="1"/>
      <protection locked="0"/>
    </xf>
    <xf numFmtId="0" fontId="97" fillId="0" borderId="145" xfId="16" applyFont="1" applyBorder="1" applyAlignment="1" applyProtection="1">
      <alignment horizontal="left" vertical="center" wrapText="1"/>
      <protection locked="0"/>
    </xf>
    <xf numFmtId="0" fontId="27" fillId="0" borderId="13" xfId="13" applyFont="1" applyBorder="1" applyAlignment="1" applyProtection="1">
      <alignment horizontal="left" vertical="center" shrinkToFit="1"/>
      <protection locked="0"/>
    </xf>
    <xf numFmtId="0" fontId="29" fillId="0" borderId="143" xfId="16" applyFont="1" applyBorder="1" applyAlignment="1" applyProtection="1">
      <alignment horizontal="left" vertical="center" wrapText="1"/>
      <protection locked="0"/>
    </xf>
    <xf numFmtId="0" fontId="29" fillId="0" borderId="144" xfId="16" applyFont="1" applyBorder="1" applyAlignment="1" applyProtection="1">
      <alignment horizontal="left" vertical="center" wrapText="1"/>
      <protection locked="0"/>
    </xf>
    <xf numFmtId="0" fontId="29" fillId="0" borderId="145" xfId="16" applyFont="1" applyBorder="1" applyAlignment="1" applyProtection="1">
      <alignment horizontal="left" vertical="center" wrapText="1"/>
      <protection locked="0"/>
    </xf>
    <xf numFmtId="38" fontId="5" fillId="8" borderId="25" xfId="2" applyFont="1" applyFill="1" applyBorder="1" applyAlignment="1" applyProtection="1">
      <alignment horizontal="right" vertical="center" shrinkToFit="1" readingOrder="1"/>
    </xf>
    <xf numFmtId="38" fontId="5" fillId="8" borderId="69" xfId="2" applyFont="1" applyFill="1" applyBorder="1" applyAlignment="1" applyProtection="1">
      <alignment horizontal="right" vertical="center" shrinkToFit="1" readingOrder="1"/>
    </xf>
    <xf numFmtId="38" fontId="5" fillId="8" borderId="65" xfId="2" applyFont="1" applyFill="1" applyBorder="1" applyAlignment="1" applyProtection="1">
      <alignment horizontal="right" vertical="center" wrapText="1"/>
    </xf>
    <xf numFmtId="38" fontId="5" fillId="8" borderId="67" xfId="2" applyFont="1" applyFill="1" applyBorder="1" applyAlignment="1" applyProtection="1">
      <alignment horizontal="right" vertical="center" wrapText="1"/>
    </xf>
    <xf numFmtId="0" fontId="29" fillId="0" borderId="16" xfId="16" applyFont="1" applyBorder="1" applyAlignment="1" applyProtection="1">
      <alignment horizontal="left" vertical="center" wrapText="1"/>
      <protection locked="0"/>
    </xf>
    <xf numFmtId="0" fontId="29" fillId="0" borderId="15" xfId="16" applyFont="1" applyBorder="1" applyAlignment="1" applyProtection="1">
      <alignment horizontal="left" vertical="center" wrapText="1"/>
      <protection locked="0"/>
    </xf>
    <xf numFmtId="0" fontId="29" fillId="0" borderId="4" xfId="16" applyFont="1" applyBorder="1" applyAlignment="1" applyProtection="1">
      <alignment horizontal="left" vertical="center" wrapText="1"/>
      <protection locked="0"/>
    </xf>
    <xf numFmtId="0" fontId="5" fillId="2" borderId="16" xfId="16" applyFont="1" applyFill="1" applyBorder="1" applyAlignment="1" applyProtection="1">
      <alignment horizontal="center" vertical="center" wrapText="1"/>
      <protection locked="0"/>
    </xf>
    <xf numFmtId="0" fontId="5" fillId="2" borderId="4" xfId="16" applyFont="1" applyFill="1" applyBorder="1" applyAlignment="1" applyProtection="1">
      <alignment horizontal="center" vertical="center" wrapText="1"/>
      <protection locked="0"/>
    </xf>
    <xf numFmtId="0" fontId="5" fillId="0" borderId="2" xfId="9" applyFont="1" applyBorder="1" applyAlignment="1" applyProtection="1">
      <alignment horizontal="left" vertical="center" shrinkToFit="1"/>
      <protection locked="0"/>
    </xf>
    <xf numFmtId="0" fontId="29" fillId="0" borderId="16" xfId="16" applyFont="1" applyBorder="1" applyAlignment="1" applyProtection="1">
      <alignment horizontal="center" vertical="center" wrapText="1"/>
      <protection locked="0"/>
    </xf>
    <xf numFmtId="0" fontId="29" fillId="0" borderId="15" xfId="16" applyFont="1" applyBorder="1" applyAlignment="1" applyProtection="1">
      <alignment horizontal="center" vertical="center" wrapText="1"/>
      <protection locked="0"/>
    </xf>
    <xf numFmtId="0" fontId="29" fillId="0" borderId="4" xfId="16" applyFont="1" applyBorder="1" applyAlignment="1" applyProtection="1">
      <alignment horizontal="center" vertical="center" wrapText="1"/>
      <protection locked="0"/>
    </xf>
    <xf numFmtId="0" fontId="29" fillId="0" borderId="0" xfId="6" applyFont="1" applyProtection="1">
      <alignment vertical="center"/>
      <protection locked="0"/>
    </xf>
    <xf numFmtId="0" fontId="29" fillId="0" borderId="0" xfId="6" applyFont="1" applyAlignment="1" applyProtection="1">
      <alignment vertical="center" wrapText="1"/>
      <protection locked="0"/>
    </xf>
    <xf numFmtId="0" fontId="6" fillId="2" borderId="124" xfId="13" applyFont="1" applyFill="1" applyBorder="1" applyAlignment="1" applyProtection="1">
      <alignment horizontal="center" vertical="center" wrapText="1"/>
      <protection locked="0"/>
    </xf>
    <xf numFmtId="0" fontId="6" fillId="2" borderId="125" xfId="13" applyFont="1" applyFill="1" applyBorder="1" applyAlignment="1" applyProtection="1">
      <alignment horizontal="center" vertical="center" wrapText="1"/>
      <protection locked="0"/>
    </xf>
    <xf numFmtId="0" fontId="55" fillId="0" borderId="125" xfId="5" applyFont="1" applyBorder="1" applyProtection="1">
      <alignment vertical="center"/>
      <protection locked="0"/>
    </xf>
    <xf numFmtId="0" fontId="55" fillId="0" borderId="133" xfId="5" applyFont="1" applyBorder="1" applyProtection="1">
      <alignment vertical="center"/>
      <protection locked="0"/>
    </xf>
    <xf numFmtId="0" fontId="5" fillId="16" borderId="16" xfId="0" applyFont="1" applyFill="1" applyBorder="1" applyAlignment="1">
      <alignment horizontal="center" vertical="center"/>
    </xf>
    <xf numFmtId="0" fontId="5" fillId="16" borderId="15" xfId="0" applyFont="1" applyFill="1" applyBorder="1" applyAlignment="1">
      <alignment horizontal="center" vertical="center"/>
    </xf>
    <xf numFmtId="0" fontId="5" fillId="16" borderId="4" xfId="0" applyFont="1" applyFill="1" applyBorder="1" applyAlignment="1">
      <alignment horizontal="center" vertical="center"/>
    </xf>
    <xf numFmtId="199" fontId="34" fillId="0" borderId="16" xfId="2" applyNumberFormat="1" applyFont="1" applyFill="1" applyBorder="1" applyAlignment="1" applyProtection="1">
      <alignment horizontal="right" vertical="center"/>
    </xf>
    <xf numFmtId="199" fontId="34" fillId="0" borderId="15" xfId="2" applyNumberFormat="1" applyFont="1" applyFill="1" applyBorder="1" applyAlignment="1" applyProtection="1">
      <alignment horizontal="right" vertical="center"/>
    </xf>
    <xf numFmtId="199" fontId="34" fillId="0" borderId="4" xfId="2" applyNumberFormat="1" applyFont="1" applyFill="1" applyBorder="1" applyAlignment="1" applyProtection="1">
      <alignment horizontal="right" vertical="center"/>
    </xf>
    <xf numFmtId="0" fontId="5" fillId="0" borderId="10" xfId="0" applyFont="1" applyBorder="1" applyAlignment="1" applyProtection="1">
      <alignment horizontal="center" vertical="center"/>
      <protection locked="0"/>
    </xf>
    <xf numFmtId="0" fontId="5" fillId="0" borderId="148" xfId="0" applyFont="1" applyBorder="1" applyAlignment="1" applyProtection="1">
      <alignment horizontal="center" vertical="center"/>
      <protection locked="0"/>
    </xf>
    <xf numFmtId="0" fontId="5" fillId="0" borderId="143" xfId="0" applyFont="1" applyBorder="1" applyAlignment="1" applyProtection="1">
      <alignment horizontal="center" vertical="center"/>
      <protection locked="0"/>
    </xf>
    <xf numFmtId="0" fontId="5" fillId="0" borderId="145"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55" fillId="0" borderId="120" xfId="5" applyFont="1" applyBorder="1" applyProtection="1">
      <alignment vertical="center"/>
      <protection locked="0"/>
    </xf>
    <xf numFmtId="0" fontId="55" fillId="0" borderId="113" xfId="5" applyFont="1" applyBorder="1" applyProtection="1">
      <alignment vertical="center"/>
      <protection locked="0"/>
    </xf>
    <xf numFmtId="0" fontId="55" fillId="0" borderId="140" xfId="5" applyFont="1" applyBorder="1" applyProtection="1">
      <alignment vertical="center"/>
      <protection locked="0"/>
    </xf>
    <xf numFmtId="0" fontId="55" fillId="0" borderId="132" xfId="5" applyFont="1" applyBorder="1" applyProtection="1">
      <alignment vertical="center"/>
      <protection locked="0"/>
    </xf>
    <xf numFmtId="0" fontId="5" fillId="0" borderId="143" xfId="0" applyFont="1" applyBorder="1" applyAlignment="1" applyProtection="1">
      <alignment horizontal="center" vertical="center" textRotation="255"/>
      <protection locked="0"/>
    </xf>
    <xf numFmtId="0" fontId="5" fillId="0" borderId="145" xfId="0" applyFont="1" applyBorder="1" applyAlignment="1" applyProtection="1">
      <alignment horizontal="center" vertical="center" textRotation="255"/>
      <protection locked="0"/>
    </xf>
    <xf numFmtId="0" fontId="5" fillId="0" borderId="120" xfId="5" applyFont="1" applyBorder="1" applyAlignment="1" applyProtection="1">
      <alignment horizontal="left" vertical="center"/>
      <protection locked="0"/>
    </xf>
    <xf numFmtId="0" fontId="5" fillId="0" borderId="113" xfId="5" applyFont="1" applyBorder="1" applyAlignment="1" applyProtection="1">
      <alignment horizontal="left" vertical="center"/>
      <protection locked="0"/>
    </xf>
    <xf numFmtId="0" fontId="5" fillId="0" borderId="140" xfId="5" applyFont="1" applyBorder="1" applyAlignment="1" applyProtection="1">
      <alignment horizontal="left" vertical="center"/>
      <protection locked="0"/>
    </xf>
    <xf numFmtId="0" fontId="5" fillId="0" borderId="114" xfId="5" applyFont="1" applyBorder="1" applyAlignment="1" applyProtection="1">
      <alignment horizontal="left" vertical="center"/>
      <protection locked="0"/>
    </xf>
    <xf numFmtId="0" fontId="5" fillId="0" borderId="95" xfId="5" applyFont="1" applyBorder="1" applyAlignment="1" applyProtection="1">
      <alignment horizontal="left" vertical="center"/>
      <protection locked="0"/>
    </xf>
    <xf numFmtId="0" fontId="5" fillId="0" borderId="116" xfId="5" applyFont="1" applyBorder="1" applyAlignment="1" applyProtection="1">
      <alignment horizontal="left" vertical="center"/>
      <protection locked="0"/>
    </xf>
    <xf numFmtId="0" fontId="5" fillId="0" borderId="125" xfId="5" applyFont="1" applyBorder="1" applyProtection="1">
      <alignment vertical="center"/>
      <protection locked="0"/>
    </xf>
    <xf numFmtId="0" fontId="5" fillId="0" borderId="133" xfId="5" applyFont="1" applyBorder="1" applyProtection="1">
      <alignment vertical="center"/>
      <protection locked="0"/>
    </xf>
    <xf numFmtId="0" fontId="5" fillId="0" borderId="10"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29"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31" xfId="0" applyFont="1" applyBorder="1" applyAlignment="1" applyProtection="1">
      <alignment horizontal="center" vertical="center" wrapText="1"/>
      <protection locked="0"/>
    </xf>
    <xf numFmtId="0" fontId="5" fillId="0" borderId="15" xfId="14" applyFont="1" applyBorder="1" applyAlignment="1" applyProtection="1">
      <alignment horizontal="left" vertical="center" wrapText="1"/>
      <protection locked="0"/>
    </xf>
    <xf numFmtId="0" fontId="5" fillId="0" borderId="4" xfId="14" applyFont="1" applyBorder="1" applyAlignment="1" applyProtection="1">
      <alignment horizontal="left" vertical="center" wrapText="1"/>
      <protection locked="0"/>
    </xf>
    <xf numFmtId="0" fontId="55" fillId="0" borderId="16" xfId="5" applyFont="1" applyBorder="1" applyProtection="1">
      <alignment vertical="center"/>
      <protection locked="0"/>
    </xf>
    <xf numFmtId="0" fontId="55" fillId="0" borderId="15" xfId="5" applyFont="1" applyBorder="1" applyProtection="1">
      <alignment vertical="center"/>
      <protection locked="0"/>
    </xf>
    <xf numFmtId="0" fontId="55" fillId="0" borderId="4" xfId="5" applyFont="1" applyBorder="1" applyProtection="1">
      <alignment vertical="center"/>
      <protection locked="0"/>
    </xf>
    <xf numFmtId="184" fontId="7" fillId="8" borderId="16" xfId="0" applyNumberFormat="1" applyFont="1" applyFill="1" applyBorder="1" applyAlignment="1">
      <alignment horizontal="left" vertical="center" wrapText="1"/>
    </xf>
    <xf numFmtId="184" fontId="7" fillId="8" borderId="15" xfId="0" applyNumberFormat="1" applyFont="1" applyFill="1" applyBorder="1" applyAlignment="1">
      <alignment horizontal="left" vertical="center" wrapText="1"/>
    </xf>
    <xf numFmtId="184" fontId="7" fillId="8" borderId="4" xfId="0" applyNumberFormat="1" applyFont="1" applyFill="1" applyBorder="1" applyAlignment="1">
      <alignment horizontal="left" vertical="center" wrapText="1"/>
    </xf>
    <xf numFmtId="0" fontId="23" fillId="0" borderId="143" xfId="14" applyFont="1" applyBorder="1" applyAlignment="1" applyProtection="1">
      <alignment horizontal="center" vertical="center" wrapText="1"/>
      <protection locked="0"/>
    </xf>
    <xf numFmtId="0" fontId="23" fillId="0" borderId="144" xfId="14" applyFont="1" applyBorder="1" applyAlignment="1" applyProtection="1">
      <alignment horizontal="center" vertical="center" wrapText="1"/>
      <protection locked="0"/>
    </xf>
    <xf numFmtId="211" fontId="55" fillId="15" borderId="143" xfId="0" applyNumberFormat="1" applyFont="1" applyFill="1" applyBorder="1" applyAlignment="1" applyProtection="1">
      <alignment horizontal="right" vertical="center"/>
      <protection locked="0"/>
    </xf>
    <xf numFmtId="211" fontId="55" fillId="15" borderId="144" xfId="0" applyNumberFormat="1" applyFont="1" applyFill="1" applyBorder="1" applyAlignment="1" applyProtection="1">
      <alignment horizontal="right" vertical="center"/>
      <protection locked="0"/>
    </xf>
    <xf numFmtId="211" fontId="55" fillId="15" borderId="145" xfId="0" applyNumberFormat="1" applyFont="1" applyFill="1" applyBorder="1" applyAlignment="1" applyProtection="1">
      <alignment horizontal="right" vertical="center"/>
      <protection locked="0"/>
    </xf>
    <xf numFmtId="0" fontId="23" fillId="0" borderId="143" xfId="14" applyFont="1" applyBorder="1" applyAlignment="1" applyProtection="1">
      <alignment horizontal="center" vertical="center" shrinkToFit="1"/>
      <protection locked="0"/>
    </xf>
    <xf numFmtId="0" fontId="23" fillId="0" borderId="144" xfId="14" applyFont="1" applyBorder="1" applyAlignment="1" applyProtection="1">
      <alignment horizontal="center" vertical="center" shrinkToFit="1"/>
      <protection locked="0"/>
    </xf>
    <xf numFmtId="0" fontId="69" fillId="0" borderId="143" xfId="14" applyFont="1" applyBorder="1" applyAlignment="1" applyProtection="1">
      <alignment horizontal="center" vertical="center" shrinkToFit="1"/>
      <protection locked="0"/>
    </xf>
    <xf numFmtId="0" fontId="69" fillId="0" borderId="144" xfId="14" applyFont="1" applyBorder="1" applyAlignment="1" applyProtection="1">
      <alignment horizontal="center" vertical="center" shrinkToFit="1"/>
      <protection locked="0"/>
    </xf>
    <xf numFmtId="0" fontId="5" fillId="0" borderId="10" xfId="14" applyFont="1" applyBorder="1" applyAlignment="1" applyProtection="1">
      <alignment horizontal="left" vertical="center" wrapText="1"/>
      <protection locked="0"/>
    </xf>
    <xf numFmtId="0" fontId="5" fillId="0" borderId="6" xfId="14" applyFont="1" applyBorder="1" applyAlignment="1" applyProtection="1">
      <alignment horizontal="left" vertical="center" wrapText="1"/>
      <protection locked="0"/>
    </xf>
    <xf numFmtId="0" fontId="5" fillId="0" borderId="11" xfId="14" applyFont="1" applyBorder="1" applyAlignment="1" applyProtection="1">
      <alignment horizontal="left" vertical="center" wrapText="1"/>
      <protection locked="0"/>
    </xf>
    <xf numFmtId="0" fontId="5" fillId="0" borderId="5" xfId="14" applyFont="1" applyBorder="1" applyAlignment="1" applyProtection="1">
      <alignment horizontal="left" vertical="center" wrapText="1"/>
      <protection locked="0"/>
    </xf>
    <xf numFmtId="0" fontId="5" fillId="0" borderId="13" xfId="14" applyFont="1" applyBorder="1" applyAlignment="1" applyProtection="1">
      <alignment horizontal="left" vertical="center" wrapText="1"/>
      <protection locked="0"/>
    </xf>
    <xf numFmtId="0" fontId="5" fillId="0" borderId="14" xfId="14" applyFont="1" applyBorder="1" applyAlignment="1" applyProtection="1">
      <alignment horizontal="left" vertical="center" wrapText="1"/>
      <protection locked="0"/>
    </xf>
    <xf numFmtId="0" fontId="55" fillId="2" borderId="142" xfId="0" applyFont="1" applyFill="1" applyBorder="1" applyAlignment="1" applyProtection="1">
      <alignment horizontal="center" vertical="center" shrinkToFit="1"/>
      <protection locked="0"/>
    </xf>
    <xf numFmtId="0" fontId="55" fillId="2" borderId="10" xfId="0" applyFont="1" applyFill="1" applyBorder="1" applyAlignment="1" applyProtection="1">
      <alignment horizontal="center" vertical="center"/>
      <protection locked="0"/>
    </xf>
    <xf numFmtId="0" fontId="55" fillId="2" borderId="6" xfId="0" applyFont="1" applyFill="1" applyBorder="1" applyAlignment="1" applyProtection="1">
      <alignment horizontal="center" vertical="center"/>
      <protection locked="0"/>
    </xf>
    <xf numFmtId="0" fontId="55" fillId="2" borderId="148" xfId="0" applyFont="1" applyFill="1" applyBorder="1" applyAlignment="1" applyProtection="1">
      <alignment horizontal="center" vertical="center"/>
      <protection locked="0"/>
    </xf>
    <xf numFmtId="0" fontId="55" fillId="2" borderId="5"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4" xfId="0" applyFont="1" applyFill="1" applyBorder="1" applyAlignment="1" applyProtection="1">
      <alignment horizontal="center" vertical="center"/>
      <protection locked="0"/>
    </xf>
    <xf numFmtId="0" fontId="5" fillId="0" borderId="16" xfId="0" applyFont="1" applyBorder="1" applyAlignment="1">
      <alignment vertical="center" wrapText="1"/>
    </xf>
    <xf numFmtId="0" fontId="5" fillId="0" borderId="15" xfId="0" applyFont="1" applyBorder="1" applyAlignment="1">
      <alignment vertical="center" wrapText="1"/>
    </xf>
    <xf numFmtId="0" fontId="5" fillId="0" borderId="4" xfId="0" applyFont="1" applyBorder="1" applyAlignment="1">
      <alignment vertical="center" wrapText="1"/>
    </xf>
    <xf numFmtId="0" fontId="55" fillId="2" borderId="149" xfId="0" applyFont="1" applyFill="1" applyBorder="1" applyAlignment="1" applyProtection="1">
      <alignment horizontal="center" vertical="center"/>
      <protection locked="0"/>
    </xf>
    <xf numFmtId="184" fontId="5" fillId="8" borderId="1" xfId="0" applyNumberFormat="1" applyFont="1" applyFill="1" applyBorder="1" applyAlignment="1">
      <alignment horizontal="center" vertical="center" wrapText="1"/>
    </xf>
    <xf numFmtId="0" fontId="7" fillId="0" borderId="1" xfId="0" applyFont="1" applyBorder="1" applyAlignment="1" applyProtection="1">
      <alignment horizontal="center" vertical="center"/>
      <protection locked="0"/>
    </xf>
    <xf numFmtId="0" fontId="14" fillId="2" borderId="143" xfId="0" applyFont="1" applyFill="1" applyBorder="1" applyAlignment="1" applyProtection="1">
      <alignment horizontal="center" vertical="center" shrinkToFit="1"/>
      <protection locked="0"/>
    </xf>
    <xf numFmtId="0" fontId="14" fillId="2" borderId="144" xfId="0" applyFont="1" applyFill="1" applyBorder="1" applyAlignment="1" applyProtection="1">
      <alignment horizontal="center" vertical="center" shrinkToFit="1"/>
      <protection locked="0"/>
    </xf>
    <xf numFmtId="0" fontId="14" fillId="2" borderId="145" xfId="0" applyFont="1" applyFill="1" applyBorder="1" applyAlignment="1" applyProtection="1">
      <alignment horizontal="center" vertical="center" shrinkToFit="1"/>
      <protection locked="0"/>
    </xf>
    <xf numFmtId="180" fontId="5" fillId="15" borderId="10" xfId="0" applyNumberFormat="1" applyFont="1" applyFill="1" applyBorder="1" applyAlignment="1" applyProtection="1">
      <alignment horizontal="right"/>
      <protection locked="0"/>
    </xf>
    <xf numFmtId="180" fontId="5" fillId="15" borderId="6" xfId="0" applyNumberFormat="1" applyFont="1" applyFill="1" applyBorder="1" applyAlignment="1" applyProtection="1">
      <alignment horizontal="right"/>
      <protection locked="0"/>
    </xf>
    <xf numFmtId="180" fontId="5" fillId="15" borderId="148" xfId="0" applyNumberFormat="1" applyFont="1" applyFill="1" applyBorder="1" applyAlignment="1" applyProtection="1">
      <alignment horizontal="right"/>
      <protection locked="0"/>
    </xf>
    <xf numFmtId="180" fontId="5" fillId="15" borderId="5" xfId="0" applyNumberFormat="1" applyFont="1" applyFill="1" applyBorder="1" applyAlignment="1" applyProtection="1">
      <alignment horizontal="right"/>
      <protection locked="0"/>
    </xf>
    <xf numFmtId="180" fontId="5" fillId="15" borderId="13" xfId="0" applyNumberFormat="1" applyFont="1" applyFill="1" applyBorder="1" applyAlignment="1" applyProtection="1">
      <alignment horizontal="right"/>
      <protection locked="0"/>
    </xf>
    <xf numFmtId="180" fontId="5" fillId="15" borderId="14" xfId="0" applyNumberFormat="1" applyFont="1" applyFill="1" applyBorder="1" applyAlignment="1" applyProtection="1">
      <alignment horizontal="right"/>
      <protection locked="0"/>
    </xf>
    <xf numFmtId="0" fontId="29" fillId="0" borderId="143" xfId="0" applyFont="1" applyBorder="1" applyAlignment="1" applyProtection="1">
      <alignment vertical="center" wrapText="1"/>
      <protection locked="0"/>
    </xf>
    <xf numFmtId="0" fontId="29" fillId="0" borderId="144" xfId="0" applyFont="1" applyBorder="1" applyAlignment="1" applyProtection="1">
      <alignment vertical="center" wrapText="1"/>
      <protection locked="0"/>
    </xf>
    <xf numFmtId="0" fontId="29" fillId="0" borderId="145" xfId="0" applyFont="1" applyBorder="1" applyAlignment="1" applyProtection="1">
      <alignment vertical="center" wrapText="1"/>
      <protection locked="0"/>
    </xf>
    <xf numFmtId="0" fontId="29" fillId="3" borderId="6" xfId="0" applyFont="1" applyFill="1" applyBorder="1" applyAlignment="1" applyProtection="1">
      <alignment horizontal="center" vertical="center" wrapText="1"/>
      <protection locked="0"/>
    </xf>
    <xf numFmtId="0" fontId="29" fillId="3" borderId="148" xfId="0" applyFont="1" applyFill="1" applyBorder="1" applyAlignment="1" applyProtection="1">
      <alignment horizontal="center" vertical="center" wrapText="1"/>
      <protection locked="0"/>
    </xf>
    <xf numFmtId="0" fontId="29" fillId="3" borderId="13" xfId="0" applyFont="1" applyFill="1" applyBorder="1" applyAlignment="1" applyProtection="1">
      <alignment horizontal="center" vertical="center" wrapText="1"/>
      <protection locked="0"/>
    </xf>
    <xf numFmtId="0" fontId="29" fillId="3" borderId="14" xfId="0" applyFont="1" applyFill="1" applyBorder="1" applyAlignment="1" applyProtection="1">
      <alignment horizontal="center" vertical="center" wrapText="1"/>
      <protection locked="0"/>
    </xf>
    <xf numFmtId="189" fontId="7" fillId="3" borderId="5" xfId="0" applyNumberFormat="1" applyFont="1" applyFill="1" applyBorder="1" applyAlignment="1" applyProtection="1">
      <alignment horizontal="center" vertical="center" wrapText="1"/>
      <protection locked="0"/>
    </xf>
    <xf numFmtId="189" fontId="7" fillId="3" borderId="13" xfId="0" applyNumberFormat="1" applyFont="1" applyFill="1" applyBorder="1" applyAlignment="1" applyProtection="1">
      <alignment horizontal="center" vertical="center" wrapText="1"/>
      <protection locked="0"/>
    </xf>
    <xf numFmtId="0" fontId="5" fillId="0" borderId="16" xfId="0" applyFont="1" applyBorder="1" applyAlignment="1" applyProtection="1">
      <alignment vertical="center" shrinkToFit="1"/>
      <protection locked="0"/>
    </xf>
    <xf numFmtId="0" fontId="5" fillId="0" borderId="15" xfId="0" applyFont="1" applyBorder="1" applyAlignment="1" applyProtection="1">
      <alignment vertical="center" shrinkToFit="1"/>
      <protection locked="0"/>
    </xf>
    <xf numFmtId="0" fontId="5" fillId="0" borderId="4" xfId="0" applyFont="1" applyBorder="1" applyAlignment="1" applyProtection="1">
      <alignment vertical="center" shrinkToFit="1"/>
      <protection locked="0"/>
    </xf>
    <xf numFmtId="0" fontId="5" fillId="0" borderId="148" xfId="14" applyFont="1" applyBorder="1" applyAlignment="1" applyProtection="1">
      <alignment horizontal="left" vertical="center" wrapText="1"/>
      <protection locked="0"/>
    </xf>
    <xf numFmtId="0" fontId="23" fillId="0" borderId="13" xfId="14" applyFont="1" applyBorder="1" applyAlignment="1" applyProtection="1">
      <alignment horizontal="left" vertical="center" wrapText="1"/>
      <protection locked="0"/>
    </xf>
    <xf numFmtId="0" fontId="5" fillId="0" borderId="11" xfId="0" applyFont="1" applyBorder="1" applyAlignment="1" applyProtection="1">
      <alignment horizontal="center" vertical="center" wrapText="1"/>
      <protection locked="0"/>
    </xf>
    <xf numFmtId="223" fontId="55" fillId="0" borderId="16" xfId="5" applyNumberFormat="1" applyFont="1" applyBorder="1" applyAlignment="1">
      <alignment vertical="center" wrapText="1"/>
    </xf>
    <xf numFmtId="223" fontId="55" fillId="0" borderId="15" xfId="5" applyNumberFormat="1" applyFont="1" applyBorder="1" applyAlignment="1">
      <alignment vertical="center" wrapText="1"/>
    </xf>
    <xf numFmtId="223" fontId="55" fillId="0" borderId="4" xfId="5" applyNumberFormat="1" applyFont="1" applyBorder="1" applyAlignment="1">
      <alignment vertical="center" wrapText="1"/>
    </xf>
    <xf numFmtId="0" fontId="6" fillId="15" borderId="149" xfId="0" applyFont="1" applyFill="1" applyBorder="1" applyAlignment="1" applyProtection="1">
      <alignment horizontal="center" vertical="center"/>
      <protection locked="0"/>
    </xf>
    <xf numFmtId="0" fontId="6" fillId="15" borderId="3" xfId="0" applyFont="1" applyFill="1" applyBorder="1" applyAlignment="1" applyProtection="1">
      <alignment horizontal="center" vertical="center"/>
      <protection locked="0"/>
    </xf>
    <xf numFmtId="0" fontId="55" fillId="0" borderId="10" xfId="5" applyFont="1" applyBorder="1" applyProtection="1">
      <alignment vertical="center"/>
      <protection locked="0"/>
    </xf>
    <xf numFmtId="0" fontId="55" fillId="0" borderId="6" xfId="5" applyFont="1" applyBorder="1" applyProtection="1">
      <alignment vertical="center"/>
      <protection locked="0"/>
    </xf>
    <xf numFmtId="0" fontId="55" fillId="0" borderId="11" xfId="5" applyFont="1" applyBorder="1" applyProtection="1">
      <alignment vertical="center"/>
      <protection locked="0"/>
    </xf>
    <xf numFmtId="0" fontId="5" fillId="2" borderId="149"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0" borderId="149" xfId="0" applyFont="1" applyBorder="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3" xfId="0" applyFont="1" applyBorder="1" applyAlignment="1" applyProtection="1">
      <alignment horizontal="center" vertical="center" textRotation="255"/>
      <protection locked="0"/>
    </xf>
    <xf numFmtId="199" fontId="34" fillId="0" borderId="65" xfId="2" applyNumberFormat="1" applyFont="1" applyFill="1" applyBorder="1" applyAlignment="1" applyProtection="1">
      <alignment horizontal="right" vertical="center"/>
    </xf>
    <xf numFmtId="199" fontId="34" fillId="0" borderId="66" xfId="2" applyNumberFormat="1" applyFont="1" applyFill="1" applyBorder="1" applyAlignment="1" applyProtection="1">
      <alignment horizontal="right" vertical="center"/>
    </xf>
    <xf numFmtId="199" fontId="34" fillId="0" borderId="67" xfId="2" applyNumberFormat="1" applyFont="1" applyFill="1" applyBorder="1" applyAlignment="1" applyProtection="1">
      <alignment horizontal="right" vertical="center"/>
    </xf>
    <xf numFmtId="199" fontId="34" fillId="0" borderId="26" xfId="2" applyNumberFormat="1" applyFont="1" applyFill="1" applyBorder="1" applyAlignment="1" applyProtection="1">
      <alignment horizontal="right" vertical="center"/>
    </xf>
    <xf numFmtId="0" fontId="23" fillId="2" borderId="10" xfId="14" applyFont="1" applyFill="1" applyBorder="1" applyAlignment="1" applyProtection="1">
      <alignment horizontal="center" vertical="center" textRotation="255" wrapText="1"/>
      <protection locked="0"/>
    </xf>
    <xf numFmtId="0" fontId="23" fillId="2" borderId="6" xfId="14" applyFont="1" applyFill="1" applyBorder="1" applyAlignment="1" applyProtection="1">
      <alignment horizontal="center" vertical="center" textRotation="255" wrapText="1"/>
      <protection locked="0"/>
    </xf>
    <xf numFmtId="0" fontId="23" fillId="2" borderId="11" xfId="14" applyFont="1" applyFill="1" applyBorder="1" applyAlignment="1" applyProtection="1">
      <alignment horizontal="center" vertical="center" textRotation="255" wrapText="1"/>
      <protection locked="0"/>
    </xf>
    <xf numFmtId="0" fontId="23" fillId="2" borderId="12" xfId="14" applyFont="1" applyFill="1" applyBorder="1" applyAlignment="1" applyProtection="1">
      <alignment horizontal="center" vertical="center" textRotation="255" wrapText="1"/>
      <protection locked="0"/>
    </xf>
    <xf numFmtId="0" fontId="23" fillId="2" borderId="0" xfId="14" applyFont="1" applyFill="1" applyAlignment="1" applyProtection="1">
      <alignment horizontal="center" vertical="center" textRotation="255" wrapText="1"/>
      <protection locked="0"/>
    </xf>
    <xf numFmtId="0" fontId="23" fillId="2" borderId="9" xfId="14" applyFont="1" applyFill="1" applyBorder="1" applyAlignment="1" applyProtection="1">
      <alignment horizontal="center" vertical="center" textRotation="255" wrapText="1"/>
      <protection locked="0"/>
    </xf>
    <xf numFmtId="0" fontId="23" fillId="2" borderId="5" xfId="14" applyFont="1" applyFill="1" applyBorder="1" applyAlignment="1" applyProtection="1">
      <alignment horizontal="center" vertical="center" textRotation="255" wrapText="1"/>
      <protection locked="0"/>
    </xf>
    <xf numFmtId="0" fontId="23" fillId="2" borderId="13" xfId="14" applyFont="1" applyFill="1" applyBorder="1" applyAlignment="1" applyProtection="1">
      <alignment horizontal="center" vertical="center" textRotation="255" wrapText="1"/>
      <protection locked="0"/>
    </xf>
    <xf numFmtId="0" fontId="23" fillId="2" borderId="14" xfId="14" applyFont="1" applyFill="1" applyBorder="1" applyAlignment="1" applyProtection="1">
      <alignment horizontal="center" vertical="center" textRotation="255" wrapText="1"/>
      <protection locked="0"/>
    </xf>
    <xf numFmtId="0" fontId="23" fillId="0" borderId="0" xfId="14" applyFont="1" applyAlignment="1" applyProtection="1">
      <alignment horizontal="left" vertical="center" wrapText="1"/>
      <protection locked="0"/>
    </xf>
    <xf numFmtId="0" fontId="5" fillId="0" borderId="126" xfId="0" applyFont="1" applyBorder="1" applyAlignment="1" applyProtection="1">
      <alignment vertical="center" wrapText="1"/>
      <protection locked="0"/>
    </xf>
    <xf numFmtId="0" fontId="5" fillId="0" borderId="127" xfId="0" applyFont="1" applyBorder="1" applyAlignment="1" applyProtection="1">
      <alignment vertical="center" wrapText="1"/>
      <protection locked="0"/>
    </xf>
    <xf numFmtId="0" fontId="5" fillId="0" borderId="128" xfId="0" applyFont="1" applyBorder="1" applyAlignment="1" applyProtection="1">
      <alignment vertical="center" wrapText="1"/>
      <protection locked="0"/>
    </xf>
    <xf numFmtId="0" fontId="5" fillId="0" borderId="10" xfId="0" applyFont="1" applyBorder="1" applyAlignment="1" applyProtection="1">
      <alignment horizontal="center" vertical="center" textRotation="255" wrapText="1"/>
      <protection locked="0"/>
    </xf>
    <xf numFmtId="0" fontId="5" fillId="0" borderId="11" xfId="0" applyFont="1" applyBorder="1" applyAlignment="1" applyProtection="1">
      <alignment horizontal="center" vertical="center" textRotation="255" wrapText="1"/>
      <protection locked="0"/>
    </xf>
    <xf numFmtId="0" fontId="5" fillId="0" borderId="12" xfId="0" applyFont="1" applyBorder="1" applyAlignment="1" applyProtection="1">
      <alignment horizontal="center" vertical="center" textRotation="255" wrapText="1"/>
      <protection locked="0"/>
    </xf>
    <xf numFmtId="0" fontId="5" fillId="0" borderId="9" xfId="0" applyFont="1" applyBorder="1" applyAlignment="1" applyProtection="1">
      <alignment horizontal="center" vertical="center" textRotation="255" wrapText="1"/>
      <protection locked="0"/>
    </xf>
    <xf numFmtId="0" fontId="5" fillId="0" borderId="13" xfId="14" applyFont="1" applyBorder="1" applyAlignment="1" applyProtection="1">
      <alignment vertical="center" wrapText="1"/>
      <protection locked="0"/>
    </xf>
    <xf numFmtId="0" fontId="5" fillId="0" borderId="14" xfId="14" applyFont="1" applyBorder="1" applyAlignment="1" applyProtection="1">
      <alignment vertical="center" wrapText="1"/>
      <protection locked="0"/>
    </xf>
    <xf numFmtId="0" fontId="5" fillId="0" borderId="15" xfId="14" applyFont="1" applyBorder="1" applyAlignment="1" applyProtection="1">
      <alignment vertical="center" wrapText="1"/>
      <protection locked="0"/>
    </xf>
    <xf numFmtId="0" fontId="5" fillId="0" borderId="4" xfId="14" applyFont="1" applyBorder="1" applyAlignment="1" applyProtection="1">
      <alignment vertical="center" wrapText="1"/>
      <protection locked="0"/>
    </xf>
    <xf numFmtId="0" fontId="5" fillId="0" borderId="15" xfId="14" applyFont="1" applyBorder="1" applyAlignment="1" applyProtection="1">
      <alignment horizontal="left" vertical="center"/>
      <protection locked="0"/>
    </xf>
    <xf numFmtId="0" fontId="5" fillId="0" borderId="4" xfId="14" applyFont="1" applyBorder="1" applyAlignment="1" applyProtection="1">
      <alignment horizontal="left" vertical="center"/>
      <protection locked="0"/>
    </xf>
    <xf numFmtId="0" fontId="5" fillId="2" borderId="2" xfId="14" applyFont="1" applyFill="1" applyBorder="1" applyAlignment="1" applyProtection="1">
      <alignment horizontal="center" vertical="center" textRotation="255" wrapText="1"/>
      <protection locked="0"/>
    </xf>
    <xf numFmtId="0" fontId="5" fillId="2" borderId="8" xfId="14" applyFont="1" applyFill="1" applyBorder="1" applyAlignment="1" applyProtection="1">
      <alignment horizontal="center" vertical="center" textRotation="255" wrapText="1"/>
      <protection locked="0"/>
    </xf>
    <xf numFmtId="0" fontId="5" fillId="2" borderId="3" xfId="14" applyFont="1" applyFill="1" applyBorder="1" applyAlignment="1" applyProtection="1">
      <alignment horizontal="center" vertical="center" textRotation="255" wrapText="1"/>
      <protection locked="0"/>
    </xf>
    <xf numFmtId="38" fontId="5" fillId="0" borderId="142" xfId="2" applyFont="1" applyFill="1" applyBorder="1" applyAlignment="1" applyProtection="1">
      <alignment horizontal="center" vertical="center" wrapText="1"/>
      <protection locked="0"/>
    </xf>
    <xf numFmtId="198" fontId="5" fillId="2" borderId="1" xfId="0" applyNumberFormat="1" applyFont="1" applyFill="1" applyBorder="1" applyAlignment="1" applyProtection="1">
      <alignment horizontal="center" vertical="center"/>
      <protection locked="0"/>
    </xf>
    <xf numFmtId="0" fontId="5" fillId="0" borderId="25" xfId="0" applyFont="1" applyBorder="1" applyProtection="1">
      <alignment vertical="center"/>
      <protection locked="0"/>
    </xf>
    <xf numFmtId="0" fontId="5" fillId="0" borderId="68" xfId="0" applyFont="1" applyBorder="1" applyProtection="1">
      <alignment vertical="center"/>
      <protection locked="0"/>
    </xf>
    <xf numFmtId="0" fontId="5" fillId="0" borderId="69" xfId="0" applyFont="1" applyBorder="1" applyProtection="1">
      <alignment vertical="center"/>
      <protection locked="0"/>
    </xf>
    <xf numFmtId="0" fontId="5" fillId="0" borderId="25"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199" fontId="34" fillId="0" borderId="5" xfId="2" applyNumberFormat="1" applyFont="1" applyFill="1" applyBorder="1" applyAlignment="1" applyProtection="1">
      <alignment horizontal="right" vertical="center"/>
    </xf>
    <xf numFmtId="199" fontId="34" fillId="0" borderId="13" xfId="2" applyNumberFormat="1" applyFont="1" applyFill="1" applyBorder="1" applyAlignment="1" applyProtection="1">
      <alignment horizontal="right" vertical="center"/>
    </xf>
    <xf numFmtId="199" fontId="34" fillId="0" borderId="14" xfId="2" applyNumberFormat="1" applyFont="1" applyFill="1" applyBorder="1" applyAlignment="1" applyProtection="1">
      <alignment horizontal="right" vertical="center"/>
    </xf>
    <xf numFmtId="0" fontId="5" fillId="2" borderId="143" xfId="0" applyFont="1" applyFill="1" applyBorder="1" applyAlignment="1" applyProtection="1">
      <alignment horizontal="center" vertical="center" wrapText="1"/>
      <protection locked="0"/>
    </xf>
    <xf numFmtId="0" fontId="6" fillId="0" borderId="16"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58" fontId="6" fillId="3" borderId="16" xfId="0" applyNumberFormat="1"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5" fillId="3" borderId="143" xfId="0" applyFont="1" applyFill="1" applyBorder="1" applyAlignment="1" applyProtection="1">
      <alignment horizontal="center" vertical="center"/>
      <protection locked="0"/>
    </xf>
    <xf numFmtId="0" fontId="5" fillId="3" borderId="144" xfId="0" applyFont="1" applyFill="1" applyBorder="1" applyAlignment="1" applyProtection="1">
      <alignment horizontal="center" vertical="center"/>
      <protection locked="0"/>
    </xf>
    <xf numFmtId="0" fontId="5" fillId="3" borderId="145" xfId="0" applyFont="1" applyFill="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30" xfId="0" applyFont="1" applyBorder="1" applyAlignment="1" applyProtection="1">
      <alignment horizontal="center" vertical="center" wrapText="1"/>
      <protection locked="0"/>
    </xf>
    <xf numFmtId="0" fontId="12" fillId="0" borderId="0" xfId="0" applyFont="1" applyAlignment="1" applyProtection="1">
      <protection locked="0"/>
    </xf>
    <xf numFmtId="0" fontId="55" fillId="0" borderId="136" xfId="5" applyFont="1" applyBorder="1" applyProtection="1">
      <alignment vertical="center"/>
      <protection locked="0"/>
    </xf>
    <xf numFmtId="0" fontId="55" fillId="0" borderId="118" xfId="5" applyFont="1" applyBorder="1" applyProtection="1">
      <alignment vertical="center"/>
      <protection locked="0"/>
    </xf>
    <xf numFmtId="0" fontId="55" fillId="0" borderId="119" xfId="5" applyFont="1" applyBorder="1" applyProtection="1">
      <alignment vertical="center"/>
      <protection locked="0"/>
    </xf>
    <xf numFmtId="0" fontId="6" fillId="9" borderId="1" xfId="0" applyFont="1" applyFill="1" applyBorder="1" applyProtection="1">
      <alignment vertical="center"/>
      <protection locked="0"/>
    </xf>
    <xf numFmtId="0" fontId="55" fillId="2" borderId="3" xfId="0" applyFont="1" applyFill="1" applyBorder="1" applyAlignment="1" applyProtection="1">
      <alignment horizontal="center" vertical="center" shrinkToFit="1"/>
      <protection locked="0"/>
    </xf>
    <xf numFmtId="184" fontId="7" fillId="8" borderId="1" xfId="0" applyNumberFormat="1" applyFont="1" applyFill="1" applyBorder="1" applyAlignment="1">
      <alignment horizontal="center" vertical="center" wrapText="1" shrinkToFit="1"/>
    </xf>
    <xf numFmtId="0" fontId="5" fillId="0" borderId="11" xfId="0" applyFont="1" applyBorder="1" applyAlignment="1" applyProtection="1">
      <alignment horizontal="center" vertical="center" textRotation="255"/>
      <protection locked="0"/>
    </xf>
    <xf numFmtId="0" fontId="55" fillId="0" borderId="16" xfId="5" applyFont="1" applyBorder="1" applyAlignment="1" applyProtection="1">
      <alignment vertical="center" wrapText="1"/>
      <protection locked="0"/>
    </xf>
    <xf numFmtId="0" fontId="55" fillId="0" borderId="15" xfId="5" applyFont="1" applyBorder="1" applyAlignment="1" applyProtection="1">
      <alignment vertical="center" wrapText="1"/>
      <protection locked="0"/>
    </xf>
    <xf numFmtId="0" fontId="55" fillId="0" borderId="4" xfId="5" applyFont="1" applyBorder="1" applyAlignment="1" applyProtection="1">
      <alignment vertical="center" wrapText="1"/>
      <protection locked="0"/>
    </xf>
    <xf numFmtId="184" fontId="7" fillId="8" borderId="1" xfId="0" applyNumberFormat="1" applyFont="1" applyFill="1" applyBorder="1" applyAlignment="1">
      <alignment horizontal="left" vertical="center" wrapText="1" shrinkToFit="1"/>
    </xf>
    <xf numFmtId="0" fontId="55" fillId="0" borderId="16" xfId="0" applyFont="1" applyBorder="1" applyAlignment="1" applyProtection="1">
      <alignment vertical="center" wrapText="1"/>
      <protection locked="0"/>
    </xf>
    <xf numFmtId="0" fontId="55" fillId="0" borderId="15" xfId="0" applyFont="1" applyBorder="1" applyAlignment="1" applyProtection="1">
      <alignment vertical="center" wrapText="1"/>
      <protection locked="0"/>
    </xf>
    <xf numFmtId="0" fontId="55" fillId="0" borderId="4" xfId="0" applyFont="1" applyBorder="1" applyAlignment="1" applyProtection="1">
      <alignment vertical="center" wrapText="1"/>
      <protection locked="0"/>
    </xf>
    <xf numFmtId="0" fontId="23" fillId="2" borderId="142" xfId="14" applyFont="1" applyFill="1" applyBorder="1" applyAlignment="1" applyProtection="1">
      <alignment horizontal="center" vertical="center" wrapText="1"/>
      <protection locked="0"/>
    </xf>
    <xf numFmtId="0" fontId="55" fillId="2" borderId="143" xfId="0" applyFont="1" applyFill="1" applyBorder="1" applyAlignment="1" applyProtection="1">
      <alignment horizontal="center" vertical="center"/>
      <protection locked="0"/>
    </xf>
    <xf numFmtId="0" fontId="55" fillId="2" borderId="144" xfId="0" applyFont="1" applyFill="1" applyBorder="1" applyAlignment="1" applyProtection="1">
      <alignment horizontal="center" vertical="center"/>
      <protection locked="0"/>
    </xf>
    <xf numFmtId="0" fontId="55" fillId="2" borderId="145" xfId="0" applyFont="1" applyFill="1" applyBorder="1" applyAlignment="1" applyProtection="1">
      <alignment horizontal="center" vertical="center"/>
      <protection locked="0"/>
    </xf>
    <xf numFmtId="0" fontId="55" fillId="0" borderId="134" xfId="5" applyFont="1" applyBorder="1" applyProtection="1">
      <alignment vertical="center"/>
      <protection locked="0"/>
    </xf>
    <xf numFmtId="0" fontId="55" fillId="0" borderId="127" xfId="5" applyFont="1" applyBorder="1" applyProtection="1">
      <alignment vertical="center"/>
      <protection locked="0"/>
    </xf>
    <xf numFmtId="0" fontId="55" fillId="0" borderId="135" xfId="5" applyFont="1" applyBorder="1" applyProtection="1">
      <alignment vertical="center"/>
      <protection locked="0"/>
    </xf>
    <xf numFmtId="0" fontId="7" fillId="2" borderId="89" xfId="0" applyFont="1" applyFill="1" applyBorder="1" applyAlignment="1" applyProtection="1">
      <alignment vertical="center" textRotation="255" wrapText="1"/>
      <protection locked="0"/>
    </xf>
    <xf numFmtId="0" fontId="7" fillId="2" borderId="130" xfId="0" applyFont="1" applyFill="1" applyBorder="1" applyAlignment="1" applyProtection="1">
      <alignment vertical="center" textRotation="255" wrapText="1"/>
      <protection locked="0"/>
    </xf>
    <xf numFmtId="0" fontId="7" fillId="2" borderId="114" xfId="0" applyFont="1" applyFill="1" applyBorder="1" applyAlignment="1" applyProtection="1">
      <alignment vertical="center" textRotation="255" wrapText="1"/>
      <protection locked="0"/>
    </xf>
    <xf numFmtId="0" fontId="7" fillId="2" borderId="116" xfId="0" applyFont="1" applyFill="1" applyBorder="1" applyAlignment="1" applyProtection="1">
      <alignment vertical="center" textRotation="255" wrapText="1"/>
      <protection locked="0"/>
    </xf>
    <xf numFmtId="184" fontId="5" fillId="8" borderId="117" xfId="0" applyNumberFormat="1" applyFont="1" applyFill="1" applyBorder="1" applyAlignment="1">
      <alignment vertical="center" wrapText="1"/>
    </xf>
    <xf numFmtId="184" fontId="5" fillId="8" borderId="118" xfId="0" applyNumberFormat="1" applyFont="1" applyFill="1" applyBorder="1" applyAlignment="1">
      <alignment vertical="center" wrapText="1"/>
    </xf>
    <xf numFmtId="184" fontId="5" fillId="8" borderId="119" xfId="0" applyNumberFormat="1" applyFont="1" applyFill="1" applyBorder="1" applyAlignment="1">
      <alignment vertical="center" wrapText="1"/>
    </xf>
    <xf numFmtId="0" fontId="5" fillId="0" borderId="136" xfId="0" quotePrefix="1" applyFont="1" applyBorder="1" applyProtection="1">
      <alignment vertical="center"/>
      <protection locked="0"/>
    </xf>
    <xf numFmtId="0" fontId="5" fillId="0" borderId="118" xfId="0" quotePrefix="1" applyFont="1" applyBorder="1" applyProtection="1">
      <alignment vertical="center"/>
      <protection locked="0"/>
    </xf>
    <xf numFmtId="0" fontId="5" fillId="0" borderId="137" xfId="0" quotePrefix="1" applyFont="1" applyBorder="1" applyProtection="1">
      <alignment vertical="center"/>
      <protection locked="0"/>
    </xf>
    <xf numFmtId="204" fontId="60" fillId="10" borderId="16" xfId="5" applyNumberFormat="1" applyFont="1" applyFill="1" applyBorder="1" applyProtection="1">
      <alignment vertical="center"/>
      <protection locked="0"/>
    </xf>
    <xf numFmtId="204" fontId="60" fillId="10" borderId="15" xfId="5" applyNumberFormat="1" applyFont="1" applyFill="1" applyBorder="1" applyProtection="1">
      <alignment vertical="center"/>
      <protection locked="0"/>
    </xf>
    <xf numFmtId="204" fontId="60" fillId="10" borderId="4" xfId="5" applyNumberFormat="1" applyFont="1" applyFill="1" applyBorder="1" applyProtection="1">
      <alignment vertical="center"/>
      <protection locked="0"/>
    </xf>
    <xf numFmtId="0" fontId="23" fillId="2" borderId="2" xfId="0" applyFont="1" applyFill="1" applyBorder="1" applyAlignment="1" applyProtection="1">
      <alignment horizontal="center" vertical="center" textRotation="255"/>
      <protection locked="0"/>
    </xf>
    <xf numFmtId="0" fontId="23" fillId="2" borderId="8" xfId="0" applyFont="1" applyFill="1" applyBorder="1" applyAlignment="1" applyProtection="1">
      <alignment horizontal="center" vertical="center" textRotation="255"/>
      <protection locked="0"/>
    </xf>
    <xf numFmtId="0" fontId="23" fillId="2" borderId="3" xfId="0" applyFont="1" applyFill="1" applyBorder="1" applyAlignment="1" applyProtection="1">
      <alignment horizontal="center" vertical="center" textRotation="255"/>
      <protection locked="0"/>
    </xf>
    <xf numFmtId="0" fontId="23" fillId="2" borderId="149" xfId="0" applyFont="1" applyFill="1" applyBorder="1" applyAlignment="1" applyProtection="1">
      <alignment horizontal="center" vertical="center" textRotation="255"/>
      <protection locked="0"/>
    </xf>
    <xf numFmtId="0" fontId="5" fillId="0" borderId="138" xfId="0" applyFont="1" applyBorder="1" applyAlignment="1" applyProtection="1">
      <alignment vertical="center" wrapText="1"/>
      <protection locked="0"/>
    </xf>
    <xf numFmtId="0" fontId="5" fillId="0" borderId="131" xfId="0" applyFont="1" applyBorder="1" applyAlignment="1" applyProtection="1">
      <alignment vertical="center" wrapText="1"/>
      <protection locked="0"/>
    </xf>
    <xf numFmtId="0" fontId="16" fillId="16" borderId="0" xfId="0" applyFont="1" applyFill="1" applyAlignment="1" applyProtection="1">
      <alignment horizontal="right" vertical="center"/>
      <protection locked="0"/>
    </xf>
    <xf numFmtId="0" fontId="16" fillId="26" borderId="0" xfId="0" applyFont="1" applyFill="1" applyAlignment="1">
      <alignment horizontal="left" vertical="center"/>
    </xf>
    <xf numFmtId="0" fontId="16" fillId="8" borderId="0" xfId="0" applyFont="1" applyFill="1" applyAlignment="1">
      <alignment horizontal="center" vertical="center"/>
    </xf>
    <xf numFmtId="0" fontId="46" fillId="0" borderId="0" xfId="0" applyFont="1" applyAlignment="1" applyProtection="1">
      <alignment horizontal="left" vertical="center" wrapText="1"/>
      <protection locked="0"/>
    </xf>
    <xf numFmtId="0" fontId="125" fillId="0" borderId="0" xfId="0" applyFont="1" applyAlignment="1" applyProtection="1">
      <alignment horizontal="left" vertical="top" wrapText="1"/>
      <protection locked="0"/>
    </xf>
    <xf numFmtId="0" fontId="126" fillId="0" borderId="0" xfId="0" applyFont="1" applyAlignment="1" applyProtection="1">
      <alignment horizontal="left" vertical="center" wrapText="1"/>
      <protection locked="0"/>
    </xf>
    <xf numFmtId="0" fontId="6" fillId="8" borderId="142" xfId="0" applyFont="1" applyFill="1" applyBorder="1" applyAlignment="1">
      <alignment horizontal="center" vertical="center"/>
    </xf>
    <xf numFmtId="0" fontId="10" fillId="0" borderId="0" xfId="14" applyFont="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38" fontId="5" fillId="0" borderId="200" xfId="2" applyFont="1" applyFill="1" applyBorder="1" applyAlignment="1" applyProtection="1">
      <alignment horizontal="center" vertical="center" wrapText="1"/>
      <protection locked="0"/>
    </xf>
    <xf numFmtId="38" fontId="5" fillId="0" borderId="3" xfId="2" applyFont="1" applyFill="1" applyBorder="1" applyAlignment="1" applyProtection="1">
      <alignment horizontal="center" vertical="center" wrapText="1"/>
      <protection locked="0"/>
    </xf>
    <xf numFmtId="38" fontId="142" fillId="0" borderId="142" xfId="2" applyFont="1" applyFill="1" applyBorder="1" applyAlignment="1" applyProtection="1">
      <alignment horizontal="left" vertical="center" wrapText="1"/>
      <protection locked="0"/>
    </xf>
    <xf numFmtId="38" fontId="142" fillId="0" borderId="200" xfId="2" applyFont="1" applyFill="1" applyBorder="1" applyAlignment="1" applyProtection="1">
      <alignment horizontal="left" vertical="center" wrapText="1"/>
      <protection locked="0"/>
    </xf>
    <xf numFmtId="0" fontId="29" fillId="0" borderId="185" xfId="0" applyFont="1" applyBorder="1" applyAlignment="1" applyProtection="1">
      <alignment vertical="center" wrapText="1"/>
      <protection locked="0"/>
    </xf>
    <xf numFmtId="0" fontId="29" fillId="0" borderId="186" xfId="0" applyFont="1" applyBorder="1" applyAlignment="1" applyProtection="1">
      <alignment vertical="center" wrapText="1"/>
      <protection locked="0"/>
    </xf>
    <xf numFmtId="0" fontId="29" fillId="0" borderId="187" xfId="0" applyFont="1" applyBorder="1" applyAlignment="1" applyProtection="1">
      <alignment vertical="center" wrapText="1"/>
      <protection locked="0"/>
    </xf>
    <xf numFmtId="0" fontId="124" fillId="0" borderId="188" xfId="0" applyFont="1" applyBorder="1" applyAlignment="1" applyProtection="1">
      <alignment vertical="center" wrapText="1"/>
      <protection locked="0"/>
    </xf>
    <xf numFmtId="0" fontId="124" fillId="0" borderId="189" xfId="0" applyFont="1" applyBorder="1" applyAlignment="1" applyProtection="1">
      <alignment vertical="center" wrapText="1"/>
      <protection locked="0"/>
    </xf>
    <xf numFmtId="0" fontId="124" fillId="0" borderId="190" xfId="0" applyFont="1" applyBorder="1" applyAlignment="1" applyProtection="1">
      <alignment vertical="center" wrapText="1"/>
      <protection locked="0"/>
    </xf>
    <xf numFmtId="0" fontId="124" fillId="0" borderId="185" xfId="0" applyFont="1" applyBorder="1" applyAlignment="1" applyProtection="1">
      <alignment vertical="center" wrapText="1"/>
      <protection locked="0"/>
    </xf>
    <xf numFmtId="0" fontId="124" fillId="0" borderId="186" xfId="0" applyFont="1" applyBorder="1" applyAlignment="1" applyProtection="1">
      <alignment vertical="center" wrapText="1"/>
      <protection locked="0"/>
    </xf>
    <xf numFmtId="0" fontId="124" fillId="0" borderId="187" xfId="0" applyFont="1" applyBorder="1" applyAlignment="1" applyProtection="1">
      <alignment vertical="center" wrapText="1"/>
      <protection locked="0"/>
    </xf>
    <xf numFmtId="180" fontId="11" fillId="3" borderId="13" xfId="0" applyNumberFormat="1" applyFont="1" applyFill="1" applyBorder="1" applyProtection="1">
      <alignment vertical="center"/>
      <protection locked="0"/>
    </xf>
    <xf numFmtId="180" fontId="11" fillId="3" borderId="14" xfId="0" applyNumberFormat="1" applyFont="1" applyFill="1" applyBorder="1" applyProtection="1">
      <alignment vertical="center"/>
      <protection locked="0"/>
    </xf>
    <xf numFmtId="0" fontId="55" fillId="0" borderId="141" xfId="5" applyFont="1" applyBorder="1" applyProtection="1">
      <alignment vertical="center"/>
      <protection locked="0"/>
    </xf>
    <xf numFmtId="0" fontId="55" fillId="0" borderId="95" xfId="5" applyFont="1" applyBorder="1" applyProtection="1">
      <alignment vertical="center"/>
      <protection locked="0"/>
    </xf>
    <xf numFmtId="0" fontId="55" fillId="0" borderId="115" xfId="5" applyFont="1" applyBorder="1" applyProtection="1">
      <alignment vertical="center"/>
      <protection locked="0"/>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43" fillId="2" borderId="10" xfId="0" applyFont="1" applyFill="1" applyBorder="1" applyAlignment="1" applyProtection="1">
      <alignment horizontal="center" vertical="center" wrapText="1"/>
      <protection locked="0"/>
    </xf>
    <xf numFmtId="0" fontId="143" fillId="2" borderId="148" xfId="0" applyFont="1" applyFill="1" applyBorder="1" applyAlignment="1" applyProtection="1">
      <alignment horizontal="center" vertical="center" wrapText="1"/>
      <protection locked="0"/>
    </xf>
    <xf numFmtId="0" fontId="143" fillId="2" borderId="5" xfId="0" applyFont="1" applyFill="1" applyBorder="1" applyAlignment="1" applyProtection="1">
      <alignment horizontal="center" vertical="center" wrapText="1"/>
      <protection locked="0"/>
    </xf>
    <xf numFmtId="0" fontId="143" fillId="2" borderId="14" xfId="0" applyFont="1" applyFill="1" applyBorder="1" applyAlignment="1" applyProtection="1">
      <alignment horizontal="center" vertical="center" wrapText="1"/>
      <protection locked="0"/>
    </xf>
    <xf numFmtId="0" fontId="55" fillId="2" borderId="6" xfId="0" applyFont="1" applyFill="1" applyBorder="1" applyAlignment="1" applyProtection="1">
      <alignment horizontal="center" vertical="center" wrapText="1" shrinkToFit="1"/>
      <protection locked="0"/>
    </xf>
    <xf numFmtId="0" fontId="55" fillId="2" borderId="148" xfId="0" applyFont="1" applyFill="1" applyBorder="1" applyAlignment="1" applyProtection="1">
      <alignment horizontal="center" vertical="center" wrapText="1" shrinkToFit="1"/>
      <protection locked="0"/>
    </xf>
    <xf numFmtId="0" fontId="55" fillId="2" borderId="13" xfId="0" applyFont="1" applyFill="1" applyBorder="1" applyAlignment="1" applyProtection="1">
      <alignment horizontal="center" vertical="center" wrapText="1" shrinkToFit="1"/>
      <protection locked="0"/>
    </xf>
    <xf numFmtId="0" fontId="55" fillId="2" borderId="14" xfId="0" applyFont="1" applyFill="1" applyBorder="1" applyAlignment="1" applyProtection="1">
      <alignment horizontal="center" vertical="center" wrapText="1" shrinkToFit="1"/>
      <protection locked="0"/>
    </xf>
    <xf numFmtId="0" fontId="143" fillId="2" borderId="142" xfId="0" applyFont="1" applyFill="1" applyBorder="1" applyAlignment="1" applyProtection="1">
      <alignment horizontal="center" vertical="center" wrapText="1" shrinkToFit="1"/>
      <protection locked="0"/>
    </xf>
    <xf numFmtId="0" fontId="6" fillId="15" borderId="142" xfId="0" applyFont="1" applyFill="1" applyBorder="1" applyAlignment="1" applyProtection="1">
      <alignment horizontal="left" vertical="center"/>
      <protection locked="0"/>
    </xf>
    <xf numFmtId="183" fontId="72" fillId="15" borderId="142" xfId="0" applyNumberFormat="1" applyFont="1" applyFill="1" applyBorder="1" applyAlignment="1" applyProtection="1">
      <alignment horizontal="center" vertical="center"/>
      <protection locked="0"/>
    </xf>
    <xf numFmtId="183" fontId="72" fillId="15" borderId="143" xfId="0" applyNumberFormat="1" applyFont="1" applyFill="1" applyBorder="1" applyAlignment="1" applyProtection="1">
      <alignment horizontal="center" vertical="center"/>
      <protection locked="0"/>
    </xf>
    <xf numFmtId="183" fontId="72" fillId="15" borderId="145" xfId="0" applyNumberFormat="1" applyFont="1" applyFill="1" applyBorder="1" applyAlignment="1" applyProtection="1">
      <alignment horizontal="center" vertical="center"/>
      <protection locked="0"/>
    </xf>
    <xf numFmtId="183" fontId="72" fillId="15" borderId="144" xfId="0" applyNumberFormat="1" applyFont="1" applyFill="1" applyBorder="1" applyAlignment="1" applyProtection="1">
      <alignment horizontal="center" vertical="center"/>
      <protection locked="0"/>
    </xf>
    <xf numFmtId="0" fontId="123" fillId="0" borderId="25" xfId="2" applyNumberFormat="1" applyFont="1" applyFill="1" applyBorder="1" applyAlignment="1" applyProtection="1">
      <alignment horizontal="center" shrinkToFit="1"/>
      <protection locked="0"/>
    </xf>
    <xf numFmtId="0" fontId="123" fillId="0" borderId="68" xfId="2" applyNumberFormat="1" applyFont="1" applyFill="1" applyBorder="1" applyAlignment="1" applyProtection="1">
      <alignment horizontal="center" shrinkToFit="1"/>
      <protection locked="0"/>
    </xf>
    <xf numFmtId="201" fontId="11" fillId="0" borderId="6" xfId="2" applyNumberFormat="1" applyFont="1" applyFill="1" applyBorder="1" applyAlignment="1" applyProtection="1">
      <alignment horizontal="center" shrinkToFit="1"/>
      <protection locked="0"/>
    </xf>
    <xf numFmtId="201" fontId="11" fillId="0" borderId="148" xfId="2" applyNumberFormat="1" applyFont="1" applyFill="1" applyBorder="1" applyAlignment="1" applyProtection="1">
      <alignment horizontal="center" shrinkToFit="1"/>
      <protection locked="0"/>
    </xf>
    <xf numFmtId="201" fontId="11" fillId="0" borderId="183" xfId="2" applyNumberFormat="1" applyFont="1" applyFill="1" applyBorder="1" applyAlignment="1" applyProtection="1">
      <alignment horizontal="center" shrinkToFit="1"/>
      <protection locked="0"/>
    </xf>
    <xf numFmtId="201" fontId="11" fillId="0" borderId="184" xfId="2" applyNumberFormat="1" applyFont="1" applyFill="1" applyBorder="1" applyAlignment="1" applyProtection="1">
      <alignment horizontal="center" shrinkToFit="1"/>
      <protection locked="0"/>
    </xf>
    <xf numFmtId="38" fontId="122" fillId="0" borderId="10" xfId="2" applyFont="1" applyFill="1" applyBorder="1" applyAlignment="1" applyProtection="1">
      <alignment horizontal="center" shrinkToFit="1"/>
      <protection locked="0"/>
    </xf>
    <xf numFmtId="38" fontId="122" fillId="0" borderId="6" xfId="2" applyFont="1" applyFill="1" applyBorder="1" applyAlignment="1" applyProtection="1">
      <alignment horizontal="center" shrinkToFit="1"/>
      <protection locked="0"/>
    </xf>
    <xf numFmtId="38" fontId="122" fillId="0" borderId="182" xfId="2" applyFont="1" applyFill="1" applyBorder="1" applyAlignment="1" applyProtection="1">
      <alignment horizontal="center" shrinkToFit="1"/>
      <protection locked="0"/>
    </xf>
    <xf numFmtId="38" fontId="122" fillId="0" borderId="183" xfId="2" applyFont="1" applyFill="1" applyBorder="1" applyAlignment="1" applyProtection="1">
      <alignment horizontal="center" shrinkToFit="1"/>
      <protection locked="0"/>
    </xf>
    <xf numFmtId="38" fontId="122" fillId="0" borderId="5" xfId="2" applyFont="1" applyFill="1" applyBorder="1" applyAlignment="1" applyProtection="1">
      <alignment horizontal="center" shrinkToFit="1"/>
      <protection locked="0"/>
    </xf>
    <xf numFmtId="38" fontId="122" fillId="0" borderId="13" xfId="2" applyFont="1" applyFill="1" applyBorder="1" applyAlignment="1" applyProtection="1">
      <alignment horizontal="center" shrinkToFit="1"/>
      <protection locked="0"/>
    </xf>
    <xf numFmtId="201" fontId="11" fillId="0" borderId="13" xfId="2" applyNumberFormat="1" applyFont="1" applyFill="1" applyBorder="1" applyAlignment="1" applyProtection="1">
      <alignment horizontal="center" shrinkToFit="1"/>
      <protection locked="0"/>
    </xf>
    <xf numFmtId="201" fontId="11" fillId="0" borderId="14" xfId="2" applyNumberFormat="1" applyFont="1" applyFill="1" applyBorder="1" applyAlignment="1" applyProtection="1">
      <alignment horizontal="center" shrinkToFit="1"/>
      <protection locked="0"/>
    </xf>
    <xf numFmtId="0" fontId="5" fillId="20" borderId="10" xfId="0" applyFont="1" applyFill="1" applyBorder="1" applyAlignment="1" applyProtection="1">
      <alignment horizontal="right"/>
      <protection locked="0"/>
    </xf>
    <xf numFmtId="0" fontId="5" fillId="20" borderId="6" xfId="0" applyFont="1" applyFill="1" applyBorder="1" applyAlignment="1" applyProtection="1">
      <alignment horizontal="right"/>
      <protection locked="0"/>
    </xf>
    <xf numFmtId="0" fontId="5" fillId="20" borderId="148" xfId="0" applyFont="1" applyFill="1" applyBorder="1" applyAlignment="1" applyProtection="1">
      <alignment horizontal="right"/>
      <protection locked="0"/>
    </xf>
    <xf numFmtId="0" fontId="5" fillId="20" borderId="182" xfId="0" applyFont="1" applyFill="1" applyBorder="1" applyAlignment="1" applyProtection="1">
      <alignment horizontal="right"/>
      <protection locked="0"/>
    </xf>
    <xf numFmtId="0" fontId="5" fillId="20" borderId="183" xfId="0" applyFont="1" applyFill="1" applyBorder="1" applyAlignment="1" applyProtection="1">
      <alignment horizontal="right"/>
      <protection locked="0"/>
    </xf>
    <xf numFmtId="0" fontId="5" fillId="20" borderId="184" xfId="0" applyFont="1" applyFill="1" applyBorder="1" applyAlignment="1" applyProtection="1">
      <alignment horizontal="right"/>
      <protection locked="0"/>
    </xf>
    <xf numFmtId="0" fontId="5" fillId="8" borderId="25" xfId="0" applyFont="1" applyFill="1" applyBorder="1" applyAlignment="1" applyProtection="1">
      <alignment horizontal="center"/>
      <protection locked="0"/>
    </xf>
    <xf numFmtId="0" fontId="5" fillId="8" borderId="68" xfId="0" applyFont="1" applyFill="1" applyBorder="1" applyAlignment="1" applyProtection="1">
      <alignment horizontal="center"/>
      <protection locked="0"/>
    </xf>
    <xf numFmtId="0" fontId="5" fillId="8" borderId="69" xfId="0" applyFont="1" applyFill="1" applyBorder="1" applyAlignment="1" applyProtection="1">
      <alignment horizontal="center"/>
      <protection locked="0"/>
    </xf>
    <xf numFmtId="225" fontId="72" fillId="20" borderId="10" xfId="2" applyNumberFormat="1" applyFont="1" applyFill="1" applyBorder="1" applyAlignment="1" applyProtection="1">
      <alignment horizontal="center" shrinkToFit="1"/>
    </xf>
    <xf numFmtId="225" fontId="72" fillId="20" borderId="148" xfId="2" applyNumberFormat="1" applyFont="1" applyFill="1" applyBorder="1" applyAlignment="1" applyProtection="1">
      <alignment horizontal="center" shrinkToFit="1"/>
    </xf>
    <xf numFmtId="225" fontId="72" fillId="20" borderId="5" xfId="2" applyNumberFormat="1" applyFont="1" applyFill="1" applyBorder="1" applyAlignment="1" applyProtection="1">
      <alignment horizontal="center" shrinkToFit="1"/>
    </xf>
    <xf numFmtId="225" fontId="72" fillId="20" borderId="14" xfId="2" applyNumberFormat="1" applyFont="1" applyFill="1" applyBorder="1" applyAlignment="1" applyProtection="1">
      <alignment horizontal="center" shrinkToFit="1"/>
    </xf>
    <xf numFmtId="0" fontId="5" fillId="20" borderId="5" xfId="0" applyFont="1" applyFill="1" applyBorder="1" applyAlignment="1" applyProtection="1">
      <alignment horizontal="right"/>
      <protection locked="0"/>
    </xf>
    <xf numFmtId="0" fontId="5" fillId="20" borderId="13" xfId="0" applyFont="1" applyFill="1" applyBorder="1" applyAlignment="1" applyProtection="1">
      <alignment horizontal="right"/>
      <protection locked="0"/>
    </xf>
    <xf numFmtId="0" fontId="5" fillId="20" borderId="14" xfId="0" applyFont="1" applyFill="1" applyBorder="1" applyAlignment="1" applyProtection="1">
      <alignment horizontal="right"/>
      <protection locked="0"/>
    </xf>
    <xf numFmtId="181" fontId="72" fillId="20" borderId="10" xfId="0" applyNumberFormat="1" applyFont="1" applyFill="1" applyBorder="1" applyAlignment="1">
      <alignment horizontal="center" shrinkToFit="1"/>
    </xf>
    <xf numFmtId="181" fontId="72" fillId="20" borderId="6" xfId="0" applyNumberFormat="1" applyFont="1" applyFill="1" applyBorder="1" applyAlignment="1">
      <alignment horizontal="center" shrinkToFit="1"/>
    </xf>
    <xf numFmtId="181" fontId="72" fillId="20" borderId="148" xfId="0" applyNumberFormat="1" applyFont="1" applyFill="1" applyBorder="1" applyAlignment="1">
      <alignment horizontal="center" shrinkToFit="1"/>
    </xf>
    <xf numFmtId="181" fontId="72" fillId="20" borderId="5" xfId="0" applyNumberFormat="1" applyFont="1" applyFill="1" applyBorder="1" applyAlignment="1">
      <alignment horizontal="center" shrinkToFit="1"/>
    </xf>
    <xf numFmtId="181" fontId="72" fillId="20" borderId="13" xfId="0" applyNumberFormat="1" applyFont="1" applyFill="1" applyBorder="1" applyAlignment="1">
      <alignment horizontal="center" shrinkToFit="1"/>
    </xf>
    <xf numFmtId="181" fontId="72" fillId="20" borderId="14" xfId="0" applyNumberFormat="1" applyFont="1" applyFill="1" applyBorder="1" applyAlignment="1">
      <alignment horizontal="center" shrinkToFit="1"/>
    </xf>
    <xf numFmtId="0" fontId="136" fillId="0" borderId="143" xfId="22" applyFont="1" applyBorder="1" applyAlignment="1">
      <alignment horizontal="center" vertical="center" shrinkToFit="1"/>
    </xf>
    <xf numFmtId="0" fontId="136" fillId="0" borderId="145" xfId="22" applyFont="1" applyBorder="1" applyAlignment="1">
      <alignment horizontal="center" vertical="center" shrinkToFit="1"/>
    </xf>
    <xf numFmtId="0" fontId="137" fillId="0" borderId="6" xfId="22" applyFont="1" applyBorder="1" applyAlignment="1">
      <alignment horizontal="left" vertical="center" shrinkToFit="1"/>
    </xf>
    <xf numFmtId="0" fontId="137" fillId="0" borderId="0" xfId="22" applyFont="1" applyAlignment="1">
      <alignment horizontal="left" vertical="center" shrinkToFit="1"/>
    </xf>
    <xf numFmtId="0" fontId="136" fillId="0" borderId="149" xfId="22" applyFont="1" applyBorder="1" applyAlignment="1">
      <alignment horizontal="left" vertical="center" shrinkToFit="1"/>
    </xf>
    <xf numFmtId="0" fontId="136" fillId="0" borderId="8" xfId="22" applyFont="1" applyBorder="1" applyAlignment="1">
      <alignment horizontal="left" vertical="center" shrinkToFit="1"/>
    </xf>
    <xf numFmtId="0" fontId="136" fillId="0" borderId="3" xfId="22" applyFont="1" applyBorder="1" applyAlignment="1">
      <alignment horizontal="left" vertical="center" shrinkToFit="1"/>
    </xf>
    <xf numFmtId="0" fontId="136" fillId="0" borderId="143" xfId="22" applyFont="1" applyBorder="1" applyAlignment="1">
      <alignment horizontal="left" vertical="center" shrinkToFit="1"/>
    </xf>
    <xf numFmtId="0" fontId="136" fillId="0" borderId="145" xfId="22" applyFont="1" applyBorder="1" applyAlignment="1">
      <alignment horizontal="left" vertical="center" shrinkToFit="1"/>
    </xf>
    <xf numFmtId="0" fontId="106" fillId="0" borderId="0" xfId="18" applyFont="1" applyAlignment="1" applyProtection="1">
      <alignment horizontal="center"/>
      <protection locked="0"/>
    </xf>
    <xf numFmtId="0" fontId="104" fillId="0" borderId="0" xfId="18" applyFont="1" applyAlignment="1" applyProtection="1">
      <alignment horizontal="center"/>
      <protection locked="0"/>
    </xf>
    <xf numFmtId="0" fontId="104" fillId="2" borderId="142" xfId="18" applyFont="1" applyFill="1" applyBorder="1" applyAlignment="1" applyProtection="1">
      <alignment horizontal="center"/>
      <protection locked="0"/>
    </xf>
    <xf numFmtId="0" fontId="76" fillId="0" borderId="26" xfId="18" applyFont="1" applyBorder="1" applyAlignment="1" applyProtection="1">
      <alignment horizontal="center" vertical="center"/>
      <protection locked="0"/>
    </xf>
    <xf numFmtId="0" fontId="104" fillId="2" borderId="142" xfId="18" applyFont="1" applyFill="1" applyBorder="1" applyAlignment="1" applyProtection="1">
      <alignment horizontal="center" vertical="center"/>
      <protection locked="0"/>
    </xf>
    <xf numFmtId="0" fontId="104" fillId="0" borderId="142" xfId="18" applyFont="1" applyBorder="1" applyAlignment="1" applyProtection="1">
      <alignment horizontal="center" vertical="center"/>
      <protection locked="0"/>
    </xf>
    <xf numFmtId="0" fontId="50" fillId="0" borderId="16" xfId="5" applyFont="1" applyBorder="1">
      <alignment vertical="center"/>
    </xf>
    <xf numFmtId="0" fontId="50" fillId="0" borderId="4" xfId="5" applyFont="1" applyBorder="1">
      <alignment vertical="center"/>
    </xf>
    <xf numFmtId="0" fontId="50" fillId="0" borderId="1" xfId="5" applyFont="1" applyBorder="1" applyAlignment="1">
      <alignment horizontal="center" vertical="center" wrapText="1"/>
    </xf>
    <xf numFmtId="0" fontId="50" fillId="6" borderId="2" xfId="5" applyFont="1" applyFill="1" applyBorder="1" applyAlignment="1">
      <alignment horizontal="center" vertical="center" wrapText="1"/>
    </xf>
    <xf numFmtId="0" fontId="50" fillId="6" borderId="3" xfId="5" applyFont="1" applyFill="1" applyBorder="1" applyAlignment="1">
      <alignment horizontal="center" vertical="center" wrapText="1"/>
    </xf>
    <xf numFmtId="0" fontId="50" fillId="0" borderId="149" xfId="5" applyFont="1" applyBorder="1" applyAlignment="1">
      <alignment horizontal="left" vertical="top" wrapText="1"/>
    </xf>
    <xf numFmtId="0" fontId="50" fillId="0" borderId="8" xfId="5" applyFont="1" applyBorder="1" applyAlignment="1">
      <alignment horizontal="left" vertical="top" wrapText="1"/>
    </xf>
    <xf numFmtId="0" fontId="50" fillId="0" borderId="3" xfId="5" applyFont="1" applyBorder="1" applyAlignment="1">
      <alignment horizontal="left" vertical="top" wrapText="1"/>
    </xf>
    <xf numFmtId="0" fontId="50" fillId="0" borderId="149" xfId="5" applyFont="1" applyBorder="1" applyAlignment="1">
      <alignment vertical="top" wrapText="1"/>
    </xf>
    <xf numFmtId="0" fontId="50" fillId="0" borderId="8" xfId="5" applyFont="1" applyBorder="1" applyAlignment="1">
      <alignment vertical="top" wrapText="1"/>
    </xf>
    <xf numFmtId="0" fontId="50" fillId="0" borderId="10" xfId="5" applyFont="1" applyBorder="1" applyAlignment="1">
      <alignment horizontal="center" vertical="center" wrapText="1"/>
    </xf>
    <xf numFmtId="0" fontId="50" fillId="0" borderId="11" xfId="5" applyFont="1" applyBorder="1" applyAlignment="1">
      <alignment horizontal="center" vertical="center" wrapText="1"/>
    </xf>
    <xf numFmtId="0" fontId="50" fillId="0" borderId="2" xfId="5" applyFont="1" applyBorder="1" applyAlignment="1">
      <alignment horizontal="center" vertical="center" wrapText="1"/>
    </xf>
    <xf numFmtId="0" fontId="50" fillId="0" borderId="3" xfId="5" applyFont="1" applyBorder="1" applyAlignment="1">
      <alignment horizontal="center" vertical="center" wrapText="1"/>
    </xf>
    <xf numFmtId="0" fontId="50" fillId="0" borderId="1" xfId="5" applyFont="1" applyBorder="1" applyAlignment="1">
      <alignment horizontal="left" vertical="top" wrapText="1"/>
    </xf>
    <xf numFmtId="0" fontId="50" fillId="0" borderId="3" xfId="5" applyFont="1" applyBorder="1" applyAlignment="1">
      <alignment vertical="top" wrapText="1"/>
    </xf>
    <xf numFmtId="0" fontId="50" fillId="0" borderId="5" xfId="5" applyFont="1" applyBorder="1" applyAlignment="1">
      <alignment horizontal="center" vertical="center" wrapText="1"/>
    </xf>
    <xf numFmtId="0" fontId="50" fillId="0" borderId="1" xfId="5" applyFont="1" applyBorder="1" applyAlignment="1">
      <alignment vertical="top" wrapText="1"/>
    </xf>
    <xf numFmtId="0" fontId="55" fillId="0" borderId="1" xfId="5" applyFont="1" applyBorder="1" applyAlignment="1">
      <alignment vertical="top" wrapText="1"/>
    </xf>
    <xf numFmtId="0" fontId="50" fillId="0" borderId="16" xfId="5" applyFont="1" applyBorder="1" applyAlignment="1">
      <alignment horizontal="center" vertical="center" wrapText="1"/>
    </xf>
    <xf numFmtId="0" fontId="50" fillId="0" borderId="4" xfId="5" applyFont="1" applyBorder="1" applyAlignment="1">
      <alignment horizontal="center" vertical="center" wrapText="1"/>
    </xf>
    <xf numFmtId="0" fontId="50" fillId="0" borderId="2" xfId="5" applyFont="1" applyBorder="1" applyAlignment="1">
      <alignment horizontal="left" vertical="top" wrapText="1"/>
    </xf>
    <xf numFmtId="0" fontId="50" fillId="0" borderId="142" xfId="5" applyFont="1" applyBorder="1" applyAlignment="1">
      <alignment horizontal="left" vertical="top" wrapText="1"/>
    </xf>
    <xf numFmtId="0" fontId="50" fillId="0" borderId="2" xfId="5" applyFont="1" applyBorder="1" applyAlignment="1">
      <alignment vertical="top" wrapText="1"/>
    </xf>
    <xf numFmtId="0" fontId="50" fillId="0" borderId="16" xfId="5" applyFont="1" applyBorder="1" applyAlignment="1">
      <alignment vertical="top" wrapText="1"/>
    </xf>
    <xf numFmtId="0" fontId="50" fillId="0" borderId="4" xfId="5" applyFont="1" applyBorder="1" applyAlignment="1">
      <alignment vertical="top" wrapText="1"/>
    </xf>
    <xf numFmtId="0" fontId="83" fillId="0" borderId="0" xfId="5" applyFont="1" applyAlignment="1">
      <alignment horizontal="center" vertical="center"/>
    </xf>
    <xf numFmtId="0" fontId="50" fillId="0" borderId="16" xfId="5" applyFont="1" applyBorder="1" applyAlignment="1">
      <alignment horizontal="left" vertical="top" wrapText="1"/>
    </xf>
    <xf numFmtId="0" fontId="50" fillId="0" borderId="4" xfId="5" applyFont="1" applyBorder="1" applyAlignment="1">
      <alignment horizontal="left" vertical="top" wrapText="1"/>
    </xf>
    <xf numFmtId="0" fontId="50" fillId="0" borderId="1" xfId="5" applyFont="1" applyBorder="1" applyAlignment="1">
      <alignment horizontal="center" vertical="top" wrapText="1"/>
    </xf>
    <xf numFmtId="0" fontId="50" fillId="0" borderId="142" xfId="5" applyFont="1" applyBorder="1" applyAlignment="1">
      <alignment horizontal="center" vertical="top" wrapText="1"/>
    </xf>
    <xf numFmtId="0" fontId="50" fillId="0" borderId="149" xfId="5" applyFont="1" applyBorder="1" applyAlignment="1">
      <alignment horizontal="center" vertical="top" wrapText="1"/>
    </xf>
    <xf numFmtId="0" fontId="50" fillId="0" borderId="2" xfId="5" applyFont="1" applyBorder="1" applyAlignment="1">
      <alignment horizontal="center" vertical="top" wrapText="1"/>
    </xf>
    <xf numFmtId="0" fontId="50" fillId="0" borderId="3" xfId="5" applyFont="1" applyBorder="1" applyAlignment="1">
      <alignment horizontal="center" vertical="top" wrapText="1"/>
    </xf>
    <xf numFmtId="0" fontId="50" fillId="0" borderId="10" xfId="5" applyFont="1" applyBorder="1" applyAlignment="1">
      <alignment horizontal="left" vertical="top" wrapText="1"/>
    </xf>
    <xf numFmtId="0" fontId="50" fillId="0" borderId="148" xfId="5" applyFont="1" applyBorder="1" applyAlignment="1">
      <alignment horizontal="left" vertical="top" wrapText="1"/>
    </xf>
    <xf numFmtId="0" fontId="50" fillId="0" borderId="5" xfId="5" applyFont="1" applyBorder="1" applyAlignment="1">
      <alignment horizontal="left" vertical="top" wrapText="1"/>
    </xf>
    <xf numFmtId="0" fontId="50" fillId="0" borderId="14" xfId="5" applyFont="1" applyBorder="1" applyAlignment="1">
      <alignment horizontal="left" vertical="top" wrapText="1"/>
    </xf>
    <xf numFmtId="0" fontId="63" fillId="0" borderId="16" xfId="5" applyFont="1" applyBorder="1" applyAlignment="1">
      <alignment horizontal="center" vertical="center" wrapText="1"/>
    </xf>
    <xf numFmtId="0" fontId="63" fillId="0" borderId="4" xfId="5" applyFont="1" applyBorder="1" applyAlignment="1">
      <alignment horizontal="center" vertical="center" wrapText="1"/>
    </xf>
    <xf numFmtId="0" fontId="63" fillId="0" borderId="2" xfId="5" applyFont="1" applyBorder="1" applyAlignment="1">
      <alignment horizontal="left" vertical="top"/>
    </xf>
    <xf numFmtId="0" fontId="63" fillId="0" borderId="8" xfId="5" applyFont="1" applyBorder="1" applyAlignment="1">
      <alignment horizontal="left" vertical="top"/>
    </xf>
    <xf numFmtId="0" fontId="63" fillId="0" borderId="2" xfId="5" applyFont="1" applyBorder="1" applyAlignment="1">
      <alignment horizontal="left" vertical="center" wrapText="1"/>
    </xf>
    <xf numFmtId="0" fontId="63" fillId="0" borderId="3" xfId="5" applyFont="1" applyBorder="1" applyAlignment="1">
      <alignment horizontal="left" vertical="center" wrapText="1"/>
    </xf>
    <xf numFmtId="0" fontId="63" fillId="0" borderId="2" xfId="5" applyFont="1" applyBorder="1" applyAlignment="1">
      <alignment horizontal="left" vertical="center"/>
    </xf>
    <xf numFmtId="0" fontId="63" fillId="0" borderId="3" xfId="5" applyFont="1" applyBorder="1" applyAlignment="1">
      <alignment horizontal="left" vertical="center"/>
    </xf>
    <xf numFmtId="0" fontId="63" fillId="6" borderId="10" xfId="5" applyFont="1" applyFill="1" applyBorder="1" applyAlignment="1">
      <alignment horizontal="center" vertical="center" shrinkToFit="1"/>
    </xf>
    <xf numFmtId="0" fontId="63" fillId="6" borderId="5" xfId="5" applyFont="1" applyFill="1" applyBorder="1" applyAlignment="1">
      <alignment horizontal="center" vertical="center" shrinkToFit="1"/>
    </xf>
    <xf numFmtId="0" fontId="63" fillId="0" borderId="4" xfId="5" applyFont="1" applyBorder="1" applyAlignment="1">
      <alignment horizontal="left" vertical="top" wrapText="1"/>
    </xf>
    <xf numFmtId="0" fontId="63" fillId="0" borderId="11" xfId="5" applyFont="1" applyBorder="1" applyAlignment="1">
      <alignment horizontal="left" vertical="top" wrapText="1"/>
    </xf>
    <xf numFmtId="0" fontId="63" fillId="0" borderId="9" xfId="5" applyFont="1" applyBorder="1" applyAlignment="1">
      <alignment horizontal="left" vertical="top" wrapText="1"/>
    </xf>
    <xf numFmtId="0" fontId="63" fillId="0" borderId="14" xfId="5" applyFont="1" applyBorder="1" applyAlignment="1">
      <alignment horizontal="left" vertical="top" wrapText="1"/>
    </xf>
    <xf numFmtId="0" fontId="63" fillId="0" borderId="10" xfId="5" applyFont="1" applyBorder="1" applyAlignment="1">
      <alignment horizontal="left" vertical="top" wrapText="1"/>
    </xf>
    <xf numFmtId="0" fontId="63" fillId="0" borderId="148" xfId="5" applyFont="1" applyBorder="1" applyAlignment="1">
      <alignment horizontal="left" vertical="top" wrapText="1"/>
    </xf>
    <xf numFmtId="0" fontId="63" fillId="0" borderId="5" xfId="5" applyFont="1" applyBorder="1" applyAlignment="1">
      <alignment horizontal="left" vertical="top" wrapText="1"/>
    </xf>
    <xf numFmtId="0" fontId="63" fillId="0" borderId="2" xfId="5" applyFont="1" applyBorder="1" applyAlignment="1">
      <alignment horizontal="left" vertical="top" wrapText="1"/>
    </xf>
    <xf numFmtId="0" fontId="63" fillId="0" borderId="8" xfId="5" applyFont="1" applyBorder="1" applyAlignment="1">
      <alignment horizontal="left" vertical="top" wrapText="1"/>
    </xf>
    <xf numFmtId="0" fontId="63" fillId="0" borderId="3" xfId="5" applyFont="1" applyBorder="1" applyAlignment="1">
      <alignment horizontal="left" vertical="top" wrapText="1"/>
    </xf>
    <xf numFmtId="0" fontId="63" fillId="6" borderId="2" xfId="5" applyFont="1" applyFill="1" applyBorder="1" applyAlignment="1">
      <alignment horizontal="center" vertical="center" shrinkToFit="1"/>
    </xf>
    <xf numFmtId="0" fontId="63" fillId="6" borderId="3" xfId="5" applyFont="1" applyFill="1" applyBorder="1" applyAlignment="1">
      <alignment horizontal="center" vertical="center" shrinkToFit="1"/>
    </xf>
    <xf numFmtId="0" fontId="63" fillId="0" borderId="2" xfId="5" applyFont="1" applyBorder="1" applyAlignment="1">
      <alignment horizontal="left" vertical="center" wrapText="1" shrinkToFit="1"/>
    </xf>
    <xf numFmtId="0" fontId="63" fillId="0" borderId="3" xfId="5" applyFont="1" applyBorder="1" applyAlignment="1">
      <alignment horizontal="left" vertical="center" wrapText="1" shrinkToFit="1"/>
    </xf>
    <xf numFmtId="0" fontId="63" fillId="0" borderId="3" xfId="5" applyFont="1" applyBorder="1" applyAlignment="1">
      <alignment horizontal="left" vertical="top"/>
    </xf>
    <xf numFmtId="0" fontId="63" fillId="0" borderId="2" xfId="5" applyFont="1" applyBorder="1">
      <alignment vertical="center"/>
    </xf>
    <xf numFmtId="0" fontId="63" fillId="0" borderId="3" xfId="5" applyFont="1" applyBorder="1">
      <alignment vertical="center"/>
    </xf>
    <xf numFmtId="0" fontId="63" fillId="0" borderId="2" xfId="5" applyFont="1" applyBorder="1" applyAlignment="1">
      <alignment vertical="top" wrapText="1"/>
    </xf>
    <xf numFmtId="0" fontId="63" fillId="0" borderId="3" xfId="5" applyFont="1" applyBorder="1" applyAlignment="1">
      <alignment vertical="top" wrapText="1"/>
    </xf>
    <xf numFmtId="0" fontId="63" fillId="0" borderId="16" xfId="5" applyFont="1" applyBorder="1" applyAlignment="1">
      <alignment horizontal="left" vertical="top" wrapText="1"/>
    </xf>
    <xf numFmtId="0" fontId="63" fillId="0" borderId="149" xfId="5" applyFont="1" applyBorder="1" applyAlignment="1">
      <alignment horizontal="left" vertical="center"/>
    </xf>
    <xf numFmtId="0" fontId="63" fillId="0" borderId="8" xfId="5" applyFont="1" applyBorder="1" applyAlignment="1">
      <alignment horizontal="left" vertical="center"/>
    </xf>
    <xf numFmtId="0" fontId="63" fillId="6" borderId="149" xfId="5" applyFont="1" applyFill="1" applyBorder="1" applyAlignment="1">
      <alignment horizontal="center" vertical="center" shrinkToFit="1"/>
    </xf>
    <xf numFmtId="0" fontId="63" fillId="6" borderId="8" xfId="5" applyFont="1" applyFill="1" applyBorder="1" applyAlignment="1">
      <alignment horizontal="center" vertical="center" shrinkToFit="1"/>
    </xf>
    <xf numFmtId="0" fontId="63" fillId="0" borderId="12" xfId="5" applyFont="1" applyBorder="1" applyAlignment="1">
      <alignment horizontal="left" vertical="top" wrapText="1"/>
    </xf>
    <xf numFmtId="0" fontId="63" fillId="0" borderId="8" xfId="5" applyFont="1" applyBorder="1" applyAlignment="1">
      <alignment horizontal="left" vertical="center" wrapText="1"/>
    </xf>
    <xf numFmtId="0" fontId="63" fillId="0" borderId="149" xfId="5" applyFont="1" applyBorder="1" applyAlignment="1">
      <alignment horizontal="left" vertical="top" wrapText="1"/>
    </xf>
    <xf numFmtId="0" fontId="63" fillId="0" borderId="149" xfId="5" applyFont="1" applyBorder="1" applyAlignment="1">
      <alignment horizontal="left" vertical="center" wrapText="1"/>
    </xf>
    <xf numFmtId="0" fontId="63" fillId="0" borderId="149" xfId="5" applyFont="1" applyBorder="1" applyAlignment="1">
      <alignment vertical="center" wrapText="1"/>
    </xf>
    <xf numFmtId="0" fontId="63" fillId="0" borderId="8" xfId="5" applyFont="1" applyBorder="1" applyAlignment="1">
      <alignment vertical="center" wrapText="1"/>
    </xf>
    <xf numFmtId="0" fontId="63" fillId="0" borderId="3" xfId="5" applyFont="1" applyBorder="1" applyAlignment="1">
      <alignment vertical="center" wrapText="1"/>
    </xf>
    <xf numFmtId="0" fontId="63" fillId="0" borderId="2" xfId="5" applyFont="1" applyBorder="1" applyAlignment="1">
      <alignment horizontal="center" vertical="center" wrapText="1"/>
    </xf>
    <xf numFmtId="0" fontId="63" fillId="0" borderId="1" xfId="5" applyFont="1" applyBorder="1" applyAlignment="1">
      <alignment horizontal="center" vertical="center" wrapText="1"/>
    </xf>
    <xf numFmtId="0" fontId="63" fillId="0" borderId="10" xfId="5" applyFont="1" applyBorder="1" applyAlignment="1">
      <alignment horizontal="center" vertical="center" wrapText="1"/>
    </xf>
    <xf numFmtId="0" fontId="63" fillId="0" borderId="5" xfId="5" applyFont="1" applyBorder="1" applyAlignment="1">
      <alignment horizontal="center" vertical="center" wrapText="1"/>
    </xf>
    <xf numFmtId="0" fontId="48" fillId="6" borderId="2" xfId="5" applyFont="1" applyFill="1" applyBorder="1" applyAlignment="1">
      <alignment horizontal="center" vertical="center" wrapText="1" shrinkToFit="1"/>
    </xf>
    <xf numFmtId="0" fontId="48" fillId="6" borderId="3" xfId="5" applyFont="1" applyFill="1" applyBorder="1" applyAlignment="1">
      <alignment horizontal="center" vertical="center" wrapText="1" shrinkToFit="1"/>
    </xf>
    <xf numFmtId="0" fontId="64" fillId="0" borderId="1" xfId="5" applyFont="1" applyBorder="1" applyAlignment="1">
      <alignment horizontal="center" vertical="center"/>
    </xf>
    <xf numFmtId="0" fontId="63" fillId="0" borderId="1" xfId="5" applyFont="1" applyBorder="1" applyAlignment="1">
      <alignment horizontal="left" vertical="top" wrapText="1"/>
    </xf>
    <xf numFmtId="0" fontId="63" fillId="0" borderId="8" xfId="5" applyFont="1" applyBorder="1" applyAlignment="1">
      <alignment vertical="top" wrapText="1"/>
    </xf>
    <xf numFmtId="0" fontId="64" fillId="0" borderId="142" xfId="5" applyFont="1" applyBorder="1" applyAlignment="1">
      <alignment horizontal="left" vertical="top"/>
    </xf>
    <xf numFmtId="0" fontId="67" fillId="0" borderId="0" xfId="5" applyFont="1" applyAlignment="1">
      <alignment horizontal="center" vertical="center" wrapText="1"/>
    </xf>
    <xf numFmtId="0" fontId="64" fillId="0" borderId="1" xfId="5" applyFont="1" applyBorder="1" applyAlignment="1">
      <alignment vertical="top" wrapText="1"/>
    </xf>
    <xf numFmtId="0" fontId="64" fillId="0" borderId="142" xfId="5" applyFont="1" applyBorder="1" applyAlignment="1">
      <alignment vertical="top" wrapText="1"/>
    </xf>
    <xf numFmtId="0" fontId="64" fillId="0" borderId="1" xfId="5" applyFont="1" applyBorder="1" applyAlignment="1">
      <alignment vertical="top"/>
    </xf>
    <xf numFmtId="0" fontId="64" fillId="0" borderId="142" xfId="5" applyFont="1" applyBorder="1" applyAlignment="1">
      <alignment vertical="top"/>
    </xf>
    <xf numFmtId="0" fontId="63" fillId="0" borderId="10" xfId="5" applyFont="1" applyBorder="1" applyAlignment="1">
      <alignment vertical="top"/>
    </xf>
    <xf numFmtId="0" fontId="63" fillId="0" borderId="11" xfId="5" applyFont="1" applyBorder="1" applyAlignment="1">
      <alignment vertical="top"/>
    </xf>
    <xf numFmtId="0" fontId="63" fillId="0" borderId="12" xfId="5" applyFont="1" applyBorder="1" applyAlignment="1">
      <alignment vertical="top"/>
    </xf>
    <xf numFmtId="0" fontId="63" fillId="0" borderId="9" xfId="5" applyFont="1" applyBorder="1" applyAlignment="1">
      <alignment vertical="top"/>
    </xf>
    <xf numFmtId="0" fontId="63" fillId="0" borderId="5" xfId="5" applyFont="1" applyBorder="1" applyAlignment="1">
      <alignment vertical="top"/>
    </xf>
    <xf numFmtId="0" fontId="63" fillId="0" borderId="14" xfId="5" applyFont="1" applyBorder="1" applyAlignment="1">
      <alignment vertical="top"/>
    </xf>
    <xf numFmtId="0" fontId="63" fillId="0" borderId="2" xfId="5" applyFont="1" applyBorder="1" applyAlignment="1">
      <alignment vertical="center" wrapText="1"/>
    </xf>
    <xf numFmtId="0" fontId="63" fillId="0" borderId="11" xfId="5" applyFont="1" applyBorder="1" applyAlignment="1">
      <alignment horizontal="center" vertical="center" wrapText="1"/>
    </xf>
    <xf numFmtId="0" fontId="63" fillId="0" borderId="3" xfId="5" applyFont="1" applyBorder="1" applyAlignment="1">
      <alignment horizontal="center" vertical="center" wrapText="1"/>
    </xf>
    <xf numFmtId="0" fontId="64" fillId="0" borderId="2" xfId="5" applyFont="1" applyBorder="1" applyAlignment="1">
      <alignment horizontal="center" vertical="center"/>
    </xf>
    <xf numFmtId="0" fontId="64" fillId="0" borderId="3" xfId="5" applyFont="1" applyBorder="1" applyAlignment="1">
      <alignment horizontal="center" vertical="center"/>
    </xf>
    <xf numFmtId="0" fontId="63" fillId="0" borderId="149" xfId="5" applyFont="1" applyBorder="1" applyAlignment="1">
      <alignment vertical="top" wrapText="1"/>
    </xf>
    <xf numFmtId="0" fontId="76" fillId="7" borderId="13" xfId="0" applyFont="1" applyFill="1" applyBorder="1" applyAlignment="1">
      <alignment horizontal="center" vertical="center"/>
    </xf>
    <xf numFmtId="0" fontId="36" fillId="12" borderId="166" xfId="0" applyFont="1" applyFill="1" applyBorder="1" applyAlignment="1">
      <alignment vertical="center" wrapText="1"/>
    </xf>
    <xf numFmtId="0" fontId="36" fillId="12" borderId="51" xfId="0" applyFont="1" applyFill="1" applyBorder="1" applyAlignment="1">
      <alignment vertical="center" wrapText="1"/>
    </xf>
    <xf numFmtId="0" fontId="76" fillId="0" borderId="9" xfId="0" applyFont="1" applyBorder="1" applyAlignment="1">
      <alignment vertical="center" wrapText="1"/>
    </xf>
    <xf numFmtId="0" fontId="76" fillId="0" borderId="12" xfId="0" applyFont="1" applyBorder="1" applyAlignment="1">
      <alignment horizontal="left" vertical="center" indent="1"/>
    </xf>
    <xf numFmtId="0" fontId="76" fillId="0" borderId="0" xfId="0" applyFont="1" applyAlignment="1">
      <alignment horizontal="left" vertical="center" indent="1"/>
    </xf>
    <xf numFmtId="0" fontId="76" fillId="0" borderId="9" xfId="0" applyFont="1" applyBorder="1" applyAlignment="1">
      <alignment horizontal="left" vertical="center" indent="1"/>
    </xf>
    <xf numFmtId="0" fontId="81" fillId="0" borderId="12" xfId="0" applyFont="1" applyBorder="1" applyAlignment="1">
      <alignment horizontal="left" vertical="center" indent="2"/>
    </xf>
    <xf numFmtId="0" fontId="81" fillId="0" borderId="0" xfId="0" applyFont="1" applyAlignment="1">
      <alignment horizontal="left" vertical="center" indent="2"/>
    </xf>
    <xf numFmtId="0" fontId="81" fillId="0" borderId="9" xfId="0" applyFont="1" applyBorder="1" applyAlignment="1">
      <alignment horizontal="left" vertical="center" indent="2"/>
    </xf>
    <xf numFmtId="0" fontId="77" fillId="12" borderId="126" xfId="5" applyFont="1" applyFill="1" applyBorder="1" applyAlignment="1">
      <alignment horizontal="center" vertical="center"/>
    </xf>
    <xf numFmtId="0" fontId="77" fillId="12" borderId="127" xfId="5" applyFont="1" applyFill="1" applyBorder="1" applyAlignment="1">
      <alignment horizontal="center" vertical="center"/>
    </xf>
    <xf numFmtId="0" fontId="77" fillId="12" borderId="135" xfId="5" applyFont="1" applyFill="1" applyBorder="1" applyAlignment="1">
      <alignment horizontal="center" vertical="center"/>
    </xf>
    <xf numFmtId="0" fontId="81" fillId="0" borderId="12" xfId="0" applyFont="1" applyBorder="1">
      <alignment vertical="center"/>
    </xf>
    <xf numFmtId="0" fontId="81" fillId="0" borderId="0" xfId="0" applyFont="1">
      <alignment vertical="center"/>
    </xf>
    <xf numFmtId="0" fontId="81" fillId="0" borderId="9" xfId="0" applyFont="1" applyBorder="1">
      <alignment vertical="center"/>
    </xf>
    <xf numFmtId="0" fontId="76" fillId="0" borderId="12" xfId="0" applyFont="1" applyBorder="1">
      <alignment vertical="center"/>
    </xf>
    <xf numFmtId="0" fontId="76" fillId="0" borderId="0" xfId="0" applyFont="1">
      <alignment vertical="center"/>
    </xf>
    <xf numFmtId="0" fontId="76" fillId="0" borderId="9" xfId="0" applyFont="1" applyBorder="1">
      <alignment vertical="center"/>
    </xf>
    <xf numFmtId="0" fontId="77" fillId="11" borderId="146" xfId="5" applyFont="1" applyFill="1" applyBorder="1" applyAlignment="1">
      <alignment horizontal="center" vertical="center"/>
    </xf>
    <xf numFmtId="0" fontId="77" fillId="11" borderId="147" xfId="5" applyFont="1" applyFill="1" applyBorder="1" applyAlignment="1">
      <alignment horizontal="center" vertical="center"/>
    </xf>
    <xf numFmtId="0" fontId="5" fillId="2" borderId="10"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148" xfId="0" applyFont="1" applyFill="1" applyBorder="1" applyAlignment="1">
      <alignment horizontal="center" vertical="center" wrapText="1" shrinkToFit="1"/>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8" xfId="0" applyFont="1" applyFill="1" applyBorder="1" applyAlignment="1">
      <alignment horizontal="center" vertical="center"/>
    </xf>
    <xf numFmtId="0" fontId="5" fillId="2" borderId="12" xfId="0" applyFont="1" applyFill="1" applyBorder="1" applyAlignment="1">
      <alignment horizontal="center" vertical="center" wrapText="1" shrinkToFit="1"/>
    </xf>
    <xf numFmtId="0" fontId="5" fillId="2" borderId="0" xfId="0" applyFont="1" applyFill="1" applyAlignment="1">
      <alignment horizontal="center" vertical="center" wrapText="1" shrinkToFit="1"/>
    </xf>
    <xf numFmtId="0" fontId="5" fillId="2" borderId="9" xfId="0" applyFont="1" applyFill="1" applyBorder="1" applyAlignment="1">
      <alignment horizontal="center" vertical="center" wrapText="1" shrinkToFit="1"/>
    </xf>
    <xf numFmtId="0" fontId="5" fillId="2" borderId="5" xfId="0" applyFont="1" applyFill="1" applyBorder="1">
      <alignment vertical="center"/>
    </xf>
    <xf numFmtId="0" fontId="5" fillId="2" borderId="14" xfId="0" applyFont="1" applyFill="1" applyBorder="1">
      <alignment vertical="center"/>
    </xf>
    <xf numFmtId="0" fontId="55" fillId="2" borderId="143" xfId="0" applyFont="1" applyFill="1" applyBorder="1" applyAlignment="1">
      <alignment horizontal="center" vertical="center"/>
    </xf>
    <xf numFmtId="0" fontId="55" fillId="2" borderId="145"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4" xfId="0" applyFont="1" applyFill="1" applyBorder="1" applyAlignment="1">
      <alignment horizontal="center" vertical="center"/>
    </xf>
    <xf numFmtId="216" fontId="11" fillId="16" borderId="149" xfId="2" applyNumberFormat="1" applyFont="1" applyFill="1" applyBorder="1" applyAlignment="1" applyProtection="1">
      <alignment horizontal="right" vertical="center" wrapText="1"/>
    </xf>
    <xf numFmtId="216" fontId="144" fillId="16" borderId="149" xfId="2" applyNumberFormat="1" applyFont="1" applyFill="1" applyBorder="1" applyAlignment="1" applyProtection="1">
      <alignment horizontal="right" vertical="center" wrapText="1"/>
    </xf>
    <xf numFmtId="191" fontId="72" fillId="16" borderId="142" xfId="2" applyNumberFormat="1" applyFont="1" applyFill="1" applyBorder="1" applyAlignment="1" applyProtection="1">
      <alignment horizontal="right" shrinkToFit="1"/>
      <protection locked="0"/>
    </xf>
    <xf numFmtId="232" fontId="72" fillId="16" borderId="14" xfId="2" applyNumberFormat="1" applyFont="1" applyFill="1" applyBorder="1" applyAlignment="1" applyProtection="1">
      <alignment horizontal="right" vertical="center" shrinkToFit="1"/>
      <protection locked="0"/>
    </xf>
    <xf numFmtId="232" fontId="72" fillId="16" borderId="3" xfId="2" applyNumberFormat="1" applyFont="1" applyFill="1" applyBorder="1" applyAlignment="1" applyProtection="1">
      <alignment horizontal="right" vertical="center" shrinkToFit="1"/>
      <protection locked="0"/>
    </xf>
    <xf numFmtId="232" fontId="122" fillId="16" borderId="3" xfId="2" applyNumberFormat="1" applyFont="1" applyFill="1" applyBorder="1" applyAlignment="1" applyProtection="1">
      <alignment horizontal="right" vertical="center" shrinkToFit="1"/>
      <protection locked="0"/>
    </xf>
    <xf numFmtId="0" fontId="5" fillId="2" borderId="12" xfId="0" applyFont="1" applyFill="1" applyBorder="1" applyAlignment="1">
      <alignment horizontal="center" vertical="center" wrapText="1" shrinkToFit="1"/>
    </xf>
    <xf numFmtId="0" fontId="14" fillId="2" borderId="10" xfId="0" applyFont="1" applyFill="1" applyBorder="1" applyAlignment="1">
      <alignment horizontal="center" vertical="center" wrapText="1" shrinkToFit="1"/>
    </xf>
    <xf numFmtId="0" fontId="14" fillId="2" borderId="6" xfId="0" applyFont="1" applyFill="1" applyBorder="1" applyAlignment="1">
      <alignment horizontal="center" vertical="center" wrapText="1" shrinkToFit="1"/>
    </xf>
    <xf numFmtId="0" fontId="14" fillId="2" borderId="148" xfId="0" applyFont="1" applyFill="1" applyBorder="1" applyAlignment="1">
      <alignment horizontal="center" vertical="center" wrapText="1" shrinkToFit="1"/>
    </xf>
    <xf numFmtId="216" fontId="72" fillId="16" borderId="149" xfId="2" applyNumberFormat="1" applyFont="1" applyFill="1" applyBorder="1" applyAlignment="1" applyProtection="1">
      <alignment horizontal="right" vertical="center" shrinkToFit="1"/>
    </xf>
    <xf numFmtId="216" fontId="122" fillId="16" borderId="149" xfId="2" applyNumberFormat="1" applyFont="1" applyFill="1" applyBorder="1" applyAlignment="1" applyProtection="1">
      <alignment horizontal="right" vertical="center" shrinkToFit="1"/>
    </xf>
    <xf numFmtId="0" fontId="5" fillId="2" borderId="5" xfId="0" applyFont="1" applyFill="1" applyBorder="1" applyAlignment="1">
      <alignment horizontal="center" vertical="center" wrapText="1" shrinkToFit="1"/>
    </xf>
    <xf numFmtId="0" fontId="14" fillId="2" borderId="5" xfId="0" applyFont="1" applyFill="1" applyBorder="1" applyAlignment="1">
      <alignment horizontal="center" vertical="center" wrapText="1" shrinkToFit="1"/>
    </xf>
    <xf numFmtId="0" fontId="14" fillId="2" borderId="13" xfId="0" applyFont="1" applyFill="1" applyBorder="1" applyAlignment="1">
      <alignment horizontal="center" vertical="center" wrapText="1" shrinkToFit="1"/>
    </xf>
    <xf numFmtId="0" fontId="14" fillId="2" borderId="14" xfId="0" applyFont="1" applyFill="1" applyBorder="1" applyAlignment="1">
      <alignment horizontal="center" vertical="center" wrapText="1" shrinkToFit="1"/>
    </xf>
  </cellXfs>
  <cellStyles count="25">
    <cellStyle name="パーセント" xfId="1" builtinId="5"/>
    <cellStyle name="桁区切り" xfId="2" builtinId="6"/>
    <cellStyle name="桁区切り 2" xfId="3" xr:uid="{00000000-0005-0000-0000-000002000000}"/>
    <cellStyle name="桁区切り 2 2" xfId="19" xr:uid="{00000000-0005-0000-0000-000003000000}"/>
    <cellStyle name="桁区切り 2 2 2" xfId="24" xr:uid="{0543BD93-E627-4433-BB50-B793CB3EE23B}"/>
    <cellStyle name="桁区切り 3" xfId="23" xr:uid="{55728058-1E61-48CF-AA6D-D53A31C8BDD8}"/>
    <cellStyle name="標準" xfId="0" builtinId="0"/>
    <cellStyle name="標準 11" xfId="4" xr:uid="{00000000-0005-0000-0000-000005000000}"/>
    <cellStyle name="標準 2" xfId="5" xr:uid="{00000000-0005-0000-0000-000006000000}"/>
    <cellStyle name="標準 2 2" xfId="6" xr:uid="{00000000-0005-0000-0000-000007000000}"/>
    <cellStyle name="標準 2 2 2" xfId="22" xr:uid="{57C15567-1FBA-40B3-9C8F-CA4EA5579C21}"/>
    <cellStyle name="標準 2 4" xfId="7" xr:uid="{00000000-0005-0000-0000-000008000000}"/>
    <cellStyle name="標準 3" xfId="8" xr:uid="{00000000-0005-0000-0000-000009000000}"/>
    <cellStyle name="標準 3 2" xfId="9" xr:uid="{00000000-0005-0000-0000-00000A000000}"/>
    <cellStyle name="標準 3 2 2" xfId="10" xr:uid="{00000000-0005-0000-0000-00000B000000}"/>
    <cellStyle name="標準 3 3" xfId="18" xr:uid="{00000000-0005-0000-0000-00000C000000}"/>
    <cellStyle name="標準 3 4" xfId="17" xr:uid="{00000000-0005-0000-0000-00000D000000}"/>
    <cellStyle name="標準 4" xfId="11" xr:uid="{00000000-0005-0000-0000-00000E000000}"/>
    <cellStyle name="標準 4 2" xfId="21" xr:uid="{AA8DFFEC-F2D9-4529-88CA-53806EF37D33}"/>
    <cellStyle name="標準 5" xfId="20" xr:uid="{00000000-0005-0000-0000-00000F000000}"/>
    <cellStyle name="標準 7" xfId="12" xr:uid="{00000000-0005-0000-0000-000010000000}"/>
    <cellStyle name="標準 8" xfId="13" xr:uid="{00000000-0005-0000-0000-000011000000}"/>
    <cellStyle name="標準_⑤参考様式11,12号別紙(収支実績報告書（支援交付金））" xfId="14" xr:uid="{00000000-0005-0000-0000-000012000000}"/>
    <cellStyle name="標準_活動指針チェック表(記載例）181118_活動計画の記載要領v9（181214）別添３と５修正" xfId="15" xr:uid="{00000000-0005-0000-0000-000014000000}"/>
    <cellStyle name="標準_出納帳20061221" xfId="16" xr:uid="{00000000-0005-0000-0000-000015000000}"/>
  </cellStyles>
  <dxfs count="11">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C000"/>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E699"/>
      <color rgb="FFBFBFBF"/>
      <color rgb="FFF2F2F2"/>
      <color rgb="FFFFD9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214608</xdr:colOff>
      <xdr:row>59</xdr:row>
      <xdr:rowOff>66674</xdr:rowOff>
    </xdr:from>
    <xdr:to>
      <xdr:col>22</xdr:col>
      <xdr:colOff>50800</xdr:colOff>
      <xdr:row>88</xdr:row>
      <xdr:rowOff>89079</xdr:rowOff>
    </xdr:to>
    <xdr:pic>
      <xdr:nvPicPr>
        <xdr:cNvPr id="2" name="図 1">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358" y="15052674"/>
          <a:ext cx="5836942" cy="4810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253999</xdr:colOff>
      <xdr:row>14</xdr:row>
      <xdr:rowOff>63497</xdr:rowOff>
    </xdr:from>
    <xdr:to>
      <xdr:col>5</xdr:col>
      <xdr:colOff>267114</xdr:colOff>
      <xdr:row>15</xdr:row>
      <xdr:rowOff>142872</xdr:rowOff>
    </xdr:to>
    <xdr:cxnSp macro="">
      <xdr:nvCxnSpPr>
        <xdr:cNvPr id="2" name="直線矢印コネクタ 1">
          <a:extLst>
            <a:ext uri="{FF2B5EF4-FFF2-40B4-BE49-F238E27FC236}">
              <a16:creationId xmlns:a16="http://schemas.microsoft.com/office/drawing/2014/main" id="{1CECC35C-9228-477C-A663-863201D5CF54}"/>
            </a:ext>
          </a:extLst>
        </xdr:cNvPr>
        <xdr:cNvCxnSpPr/>
      </xdr:nvCxnSpPr>
      <xdr:spPr>
        <a:xfrm flipH="1" flipV="1">
          <a:off x="9436099" y="7416797"/>
          <a:ext cx="13115" cy="355600"/>
        </a:xfrm>
        <a:prstGeom prst="straightConnector1">
          <a:avLst/>
        </a:prstGeom>
        <a:ln w="5715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248101</xdr:colOff>
      <xdr:row>15</xdr:row>
      <xdr:rowOff>130450</xdr:rowOff>
    </xdr:from>
    <xdr:to>
      <xdr:col>5</xdr:col>
      <xdr:colOff>262973</xdr:colOff>
      <xdr:row>15</xdr:row>
      <xdr:rowOff>139108</xdr:rowOff>
    </xdr:to>
    <xdr:cxnSp macro="">
      <xdr:nvCxnSpPr>
        <xdr:cNvPr id="3" name="直線コネクタ 2">
          <a:extLst>
            <a:ext uri="{FF2B5EF4-FFF2-40B4-BE49-F238E27FC236}">
              <a16:creationId xmlns:a16="http://schemas.microsoft.com/office/drawing/2014/main" id="{56CFC04A-4CE0-4701-A65D-663EF0E1DAAB}"/>
            </a:ext>
          </a:extLst>
        </xdr:cNvPr>
        <xdr:cNvCxnSpPr/>
      </xdr:nvCxnSpPr>
      <xdr:spPr>
        <a:xfrm flipV="1">
          <a:off x="3591376" y="7759975"/>
          <a:ext cx="5853697" cy="8658"/>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256501</xdr:colOff>
      <xdr:row>15</xdr:row>
      <xdr:rowOff>121337</xdr:rowOff>
    </xdr:from>
    <xdr:to>
      <xdr:col>3</xdr:col>
      <xdr:colOff>259815</xdr:colOff>
      <xdr:row>16</xdr:row>
      <xdr:rowOff>282642</xdr:rowOff>
    </xdr:to>
    <xdr:cxnSp macro="">
      <xdr:nvCxnSpPr>
        <xdr:cNvPr id="4" name="直線コネクタ 3">
          <a:extLst>
            <a:ext uri="{FF2B5EF4-FFF2-40B4-BE49-F238E27FC236}">
              <a16:creationId xmlns:a16="http://schemas.microsoft.com/office/drawing/2014/main" id="{C16FEF4E-3F99-4157-8D74-B618E389655A}"/>
            </a:ext>
          </a:extLst>
        </xdr:cNvPr>
        <xdr:cNvCxnSpPr/>
      </xdr:nvCxnSpPr>
      <xdr:spPr>
        <a:xfrm flipH="1">
          <a:off x="3599776" y="7750862"/>
          <a:ext cx="3314" cy="523255"/>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284369</xdr:colOff>
      <xdr:row>14</xdr:row>
      <xdr:rowOff>47625</xdr:rowOff>
    </xdr:from>
    <xdr:to>
      <xdr:col>8</xdr:col>
      <xdr:colOff>284373</xdr:colOff>
      <xdr:row>16</xdr:row>
      <xdr:rowOff>248821</xdr:rowOff>
    </xdr:to>
    <xdr:cxnSp macro="">
      <xdr:nvCxnSpPr>
        <xdr:cNvPr id="5" name="直線矢印コネクタ 4">
          <a:extLst>
            <a:ext uri="{FF2B5EF4-FFF2-40B4-BE49-F238E27FC236}">
              <a16:creationId xmlns:a16="http://schemas.microsoft.com/office/drawing/2014/main" id="{9CBF337C-AA0F-465C-B53F-061B2BE12DDF}"/>
            </a:ext>
          </a:extLst>
        </xdr:cNvPr>
        <xdr:cNvCxnSpPr/>
      </xdr:nvCxnSpPr>
      <xdr:spPr>
        <a:xfrm flipV="1">
          <a:off x="11152394" y="7400925"/>
          <a:ext cx="4" cy="83937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365335</xdr:colOff>
      <xdr:row>14</xdr:row>
      <xdr:rowOff>80965</xdr:rowOff>
    </xdr:from>
    <xdr:to>
      <xdr:col>9</xdr:col>
      <xdr:colOff>365335</xdr:colOff>
      <xdr:row>15</xdr:row>
      <xdr:rowOff>309562</xdr:rowOff>
    </xdr:to>
    <xdr:cxnSp macro="">
      <xdr:nvCxnSpPr>
        <xdr:cNvPr id="6" name="直線矢印コネクタ 5">
          <a:extLst>
            <a:ext uri="{FF2B5EF4-FFF2-40B4-BE49-F238E27FC236}">
              <a16:creationId xmlns:a16="http://schemas.microsoft.com/office/drawing/2014/main" id="{D5F27B16-B8D4-4FFA-8571-99DA35961D8D}"/>
            </a:ext>
          </a:extLst>
        </xdr:cNvPr>
        <xdr:cNvCxnSpPr/>
      </xdr:nvCxnSpPr>
      <xdr:spPr>
        <a:xfrm flipV="1">
          <a:off x="11804860" y="7434265"/>
          <a:ext cx="0" cy="50482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10886</xdr:colOff>
      <xdr:row>16</xdr:row>
      <xdr:rowOff>21773</xdr:rowOff>
    </xdr:from>
    <xdr:to>
      <xdr:col>3</xdr:col>
      <xdr:colOff>2416629</xdr:colOff>
      <xdr:row>29</xdr:row>
      <xdr:rowOff>332399</xdr:rowOff>
    </xdr:to>
    <xdr:pic>
      <xdr:nvPicPr>
        <xdr:cNvPr id="7" name="図 6">
          <a:extLst>
            <a:ext uri="{FF2B5EF4-FFF2-40B4-BE49-F238E27FC236}">
              <a16:creationId xmlns:a16="http://schemas.microsoft.com/office/drawing/2014/main" id="{F04273B8-2944-41A0-BE2B-A3B5B387F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486" y="8013248"/>
          <a:ext cx="5520418" cy="524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2503715</xdr:colOff>
      <xdr:row>16</xdr:row>
      <xdr:rowOff>10884</xdr:rowOff>
    </xdr:from>
    <xdr:to>
      <xdr:col>9</xdr:col>
      <xdr:colOff>52616</xdr:colOff>
      <xdr:row>28</xdr:row>
      <xdr:rowOff>228600</xdr:rowOff>
    </xdr:to>
    <xdr:pic>
      <xdr:nvPicPr>
        <xdr:cNvPr id="8" name="図 7">
          <a:extLst>
            <a:ext uri="{FF2B5EF4-FFF2-40B4-BE49-F238E27FC236}">
              <a16:creationId xmlns:a16="http://schemas.microsoft.com/office/drawing/2014/main" id="{6C3B7533-05EF-4D06-8B05-FE708028B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6990" y="8002359"/>
          <a:ext cx="5445579" cy="490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248557</xdr:colOff>
      <xdr:row>16</xdr:row>
      <xdr:rowOff>165100</xdr:rowOff>
    </xdr:from>
    <xdr:to>
      <xdr:col>12</xdr:col>
      <xdr:colOff>290285</xdr:colOff>
      <xdr:row>25</xdr:row>
      <xdr:rowOff>139896</xdr:rowOff>
    </xdr:to>
    <xdr:pic>
      <xdr:nvPicPr>
        <xdr:cNvPr id="9" name="図 8">
          <a:extLst>
            <a:ext uri="{FF2B5EF4-FFF2-40B4-BE49-F238E27FC236}">
              <a16:creationId xmlns:a16="http://schemas.microsoft.com/office/drawing/2014/main" id="{7B3A7344-FCB0-45E1-96F5-87D9D0188B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80914" y="7649029"/>
          <a:ext cx="2336800" cy="3939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25</xdr:col>
      <xdr:colOff>54427</xdr:colOff>
      <xdr:row>153</xdr:row>
      <xdr:rowOff>266700</xdr:rowOff>
    </xdr:from>
    <xdr:ext cx="6331859" cy="607786"/>
    <xdr:sp macro="" textlink="">
      <xdr:nvSpPr>
        <xdr:cNvPr id="2" name="テキスト ボックス 1">
          <a:extLst>
            <a:ext uri="{FF2B5EF4-FFF2-40B4-BE49-F238E27FC236}">
              <a16:creationId xmlns:a16="http://schemas.microsoft.com/office/drawing/2014/main" id="{E91D0B6A-445C-4C5F-B398-50771863F59F}"/>
            </a:ext>
          </a:extLst>
        </xdr:cNvPr>
        <xdr:cNvSpPr txBox="1"/>
      </xdr:nvSpPr>
      <xdr:spPr>
        <a:xfrm>
          <a:off x="7052127" y="41573450"/>
          <a:ext cx="6331859" cy="607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どちらかを選択してください。</a:t>
          </a:r>
          <a:r>
            <a:rPr kumimoji="1" lang="ja-JP" altLang="en-US" sz="1100" i="0">
              <a:solidFill>
                <a:sysClr val="windowText" lastClr="000000"/>
              </a:solidFill>
              <a:latin typeface="メイリオ" panose="020B0604030504040204" pitchFamily="50" charset="-128"/>
              <a:ea typeface="メイリオ" panose="020B0604030504040204" pitchFamily="50" charset="-128"/>
            </a:rPr>
            <a:t>「農村環境保全活動を２テーマ以上」する場合、さらに、該当するテーマの計画策定及び実践活動について、上段の「１）施設の軽微な補修、農村環境保全活動」の「農村環境保全活動」の欄の必要な箇所に記入してください。</a:t>
          </a:r>
          <a:endParaRPr kumimoji="1" lang="ja-JP" altLang="en-US" sz="1100" b="1" i="0">
            <a:solidFill>
              <a:sysClr val="windowText" lastClr="000000"/>
            </a:solidFill>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179716</xdr:colOff>
      <xdr:row>43</xdr:row>
      <xdr:rowOff>26958</xdr:rowOff>
    </xdr:from>
    <xdr:to>
      <xdr:col>19</xdr:col>
      <xdr:colOff>43301</xdr:colOff>
      <xdr:row>43</xdr:row>
      <xdr:rowOff>26958</xdr:rowOff>
    </xdr:to>
    <xdr:cxnSp macro="">
      <xdr:nvCxnSpPr>
        <xdr:cNvPr id="2" name="直線コネクタ 1">
          <a:extLst>
            <a:ext uri="{FF2B5EF4-FFF2-40B4-BE49-F238E27FC236}">
              <a16:creationId xmlns:a16="http://schemas.microsoft.com/office/drawing/2014/main" id="{00000000-0008-0000-0A00-000002000000}"/>
            </a:ext>
          </a:extLst>
        </xdr:cNvPr>
        <xdr:cNvCxnSpPr/>
      </xdr:nvCxnSpPr>
      <xdr:spPr>
        <a:xfrm>
          <a:off x="1017916" y="63034833"/>
          <a:ext cx="54166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33145</xdr:colOff>
      <xdr:row>88</xdr:row>
      <xdr:rowOff>121867</xdr:rowOff>
    </xdr:from>
    <xdr:to>
      <xdr:col>15</xdr:col>
      <xdr:colOff>635000</xdr:colOff>
      <xdr:row>91</xdr:row>
      <xdr:rowOff>121227</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57</xdr:row>
      <xdr:rowOff>116632</xdr:rowOff>
    </xdr:from>
    <xdr:to>
      <xdr:col>16</xdr:col>
      <xdr:colOff>3217118</xdr:colOff>
      <xdr:row>62</xdr:row>
      <xdr:rowOff>0</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68</xdr:row>
      <xdr:rowOff>78341</xdr:rowOff>
    </xdr:from>
    <xdr:to>
      <xdr:col>17</xdr:col>
      <xdr:colOff>2370159</xdr:colOff>
      <xdr:row>73</xdr:row>
      <xdr:rowOff>130048</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87</xdr:row>
      <xdr:rowOff>0</xdr:rowOff>
    </xdr:from>
    <xdr:to>
      <xdr:col>18</xdr:col>
      <xdr:colOff>2304435</xdr:colOff>
      <xdr:row>91</xdr:row>
      <xdr:rowOff>51209</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517852</xdr:colOff>
      <xdr:row>14</xdr:row>
      <xdr:rowOff>83926</xdr:rowOff>
    </xdr:from>
    <xdr:to>
      <xdr:col>17</xdr:col>
      <xdr:colOff>440874</xdr:colOff>
      <xdr:row>20</xdr:row>
      <xdr:rowOff>164693</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12541439" y="3617839"/>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3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X48"/>
  <sheetViews>
    <sheetView tabSelected="1" view="pageBreakPreview" zoomScaleNormal="100" zoomScaleSheetLayoutView="100" workbookViewId="0">
      <selection activeCell="E33" sqref="E33"/>
    </sheetView>
  </sheetViews>
  <sheetFormatPr defaultColWidth="9" defaultRowHeight="17.5" x14ac:dyDescent="0.2"/>
  <cols>
    <col min="1" max="2" width="2.7265625" style="1" customWidth="1"/>
    <col min="3" max="3" width="13" style="1" customWidth="1"/>
    <col min="4" max="4" width="13.7265625" style="1" customWidth="1"/>
    <col min="5" max="5" width="54.26953125" style="1" customWidth="1"/>
    <col min="6" max="6" width="1.08984375" style="1" customWidth="1"/>
    <col min="7" max="7" width="5.7265625" style="1" customWidth="1"/>
    <col min="8" max="16384" width="9" style="1"/>
  </cols>
  <sheetData>
    <row r="1" spans="1:258" ht="24" customHeight="1" thickBot="1" x14ac:dyDescent="0.25">
      <c r="A1" s="120" t="s">
        <v>466</v>
      </c>
      <c r="B1" s="120"/>
      <c r="C1" s="120"/>
      <c r="D1" s="121"/>
      <c r="E1" s="121"/>
      <c r="F1" s="121"/>
    </row>
    <row r="2" spans="1:258" ht="21" customHeight="1" x14ac:dyDescent="0.2">
      <c r="B2" s="123" t="s">
        <v>467</v>
      </c>
      <c r="C2" s="124"/>
      <c r="D2" s="58" t="s">
        <v>1019</v>
      </c>
      <c r="E2" s="118" t="s">
        <v>471</v>
      </c>
    </row>
    <row r="3" spans="1:258" ht="21" customHeight="1" x14ac:dyDescent="0.2">
      <c r="B3" s="125" t="s">
        <v>468</v>
      </c>
      <c r="C3" s="126"/>
      <c r="D3" s="122" t="s">
        <v>1354</v>
      </c>
      <c r="E3" s="119" t="s">
        <v>472</v>
      </c>
    </row>
    <row r="4" spans="1:258" ht="21" customHeight="1" x14ac:dyDescent="0.2">
      <c r="B4" s="125" t="s">
        <v>114</v>
      </c>
      <c r="C4" s="126"/>
      <c r="D4" s="1039" t="s">
        <v>1355</v>
      </c>
      <c r="E4" s="1040"/>
    </row>
    <row r="5" spans="1:258" ht="21" customHeight="1" x14ac:dyDescent="0.2">
      <c r="B5" s="125" t="s">
        <v>469</v>
      </c>
      <c r="C5" s="126"/>
      <c r="D5" s="238" t="s">
        <v>1356</v>
      </c>
      <c r="E5" s="57"/>
    </row>
    <row r="6" spans="1:258" ht="21" customHeight="1" thickBot="1" x14ac:dyDescent="0.25">
      <c r="B6" s="127" t="s">
        <v>470</v>
      </c>
      <c r="C6" s="128"/>
      <c r="D6" s="1041" t="s">
        <v>1357</v>
      </c>
      <c r="E6" s="1042"/>
    </row>
    <row r="7" spans="1:258" ht="6.75" customHeight="1" x14ac:dyDescent="0.2"/>
    <row r="8" spans="1:258" ht="24" customHeight="1" x14ac:dyDescent="0.2">
      <c r="A8" s="120" t="s">
        <v>548</v>
      </c>
      <c r="B8" s="121"/>
      <c r="C8" s="121"/>
      <c r="D8" s="121"/>
      <c r="E8" s="121"/>
      <c r="F8" s="121"/>
    </row>
    <row r="9" spans="1:258" ht="18" customHeight="1" x14ac:dyDescent="0.2">
      <c r="B9" s="1036" t="s">
        <v>830</v>
      </c>
      <c r="C9" s="1036"/>
      <c r="D9" s="1036"/>
      <c r="E9" s="1036"/>
    </row>
    <row r="10" spans="1:258" ht="34.5" customHeight="1" x14ac:dyDescent="0.2">
      <c r="B10" s="1036" t="s">
        <v>449</v>
      </c>
      <c r="C10" s="1036"/>
      <c r="D10" s="1036"/>
      <c r="E10" s="1036"/>
    </row>
    <row r="11" spans="1:258" ht="18" customHeight="1" x14ac:dyDescent="0.2">
      <c r="B11" s="1037" t="s">
        <v>990</v>
      </c>
      <c r="C11" s="1037"/>
      <c r="D11" s="1037"/>
      <c r="E11" s="1037"/>
    </row>
    <row r="12" spans="1:258" ht="34.5" customHeight="1" x14ac:dyDescent="0.2">
      <c r="B12" s="1038" t="s">
        <v>831</v>
      </c>
      <c r="C12" s="1038"/>
      <c r="D12" s="1038"/>
      <c r="E12" s="1038"/>
      <c r="I12" s="1043"/>
      <c r="J12" s="1043"/>
      <c r="K12" s="1043"/>
      <c r="L12" s="1043"/>
      <c r="M12" s="1043"/>
      <c r="N12" s="1043"/>
      <c r="O12" s="1043"/>
      <c r="P12" s="1043"/>
      <c r="Q12" s="1043"/>
      <c r="R12" s="1043"/>
      <c r="S12" s="1043"/>
      <c r="T12" s="1043"/>
      <c r="U12" s="1043"/>
      <c r="V12" s="1043"/>
      <c r="W12" s="1043"/>
      <c r="X12" s="1043"/>
      <c r="Y12" s="1043"/>
      <c r="Z12" s="1043"/>
      <c r="AA12" s="1043"/>
      <c r="AB12" s="1043"/>
      <c r="AC12" s="1043"/>
      <c r="AD12" s="1043"/>
      <c r="AE12" s="1043"/>
      <c r="AF12" s="1043"/>
      <c r="AG12" s="1043"/>
      <c r="AH12" s="1043"/>
      <c r="AI12" s="1043"/>
      <c r="AJ12" s="1043"/>
      <c r="AK12" s="1043"/>
      <c r="AL12" s="1043"/>
      <c r="AM12" s="1043"/>
      <c r="AN12" s="1043"/>
      <c r="AO12" s="1043"/>
      <c r="AP12" s="1043"/>
      <c r="AQ12" s="1043"/>
      <c r="AR12" s="1043"/>
      <c r="AS12" s="1043"/>
      <c r="AT12" s="1043"/>
      <c r="AU12" s="1043"/>
      <c r="AV12" s="1043"/>
      <c r="AW12" s="1043"/>
      <c r="AX12" s="1043"/>
      <c r="AY12" s="1043"/>
      <c r="AZ12" s="1043"/>
      <c r="BA12" s="1043"/>
      <c r="BB12" s="1043"/>
      <c r="BC12" s="1043"/>
      <c r="BD12" s="1043"/>
      <c r="BE12" s="1043"/>
      <c r="BF12" s="1043"/>
      <c r="BG12" s="1043"/>
      <c r="BH12" s="1043"/>
      <c r="BI12" s="1043"/>
      <c r="BJ12" s="1043"/>
      <c r="BK12" s="1043"/>
      <c r="BL12" s="1043"/>
      <c r="BM12" s="1043"/>
      <c r="BN12" s="1043"/>
      <c r="BO12" s="1043"/>
      <c r="BP12" s="1043"/>
      <c r="BQ12" s="1043"/>
      <c r="BR12" s="1043"/>
      <c r="BS12" s="1043"/>
      <c r="BT12" s="1043"/>
      <c r="BU12" s="1043"/>
      <c r="BV12" s="1043"/>
      <c r="BW12" s="1043"/>
      <c r="BX12" s="1043"/>
      <c r="BY12" s="1043"/>
      <c r="BZ12" s="1043"/>
      <c r="CA12" s="1043"/>
      <c r="CB12" s="1043"/>
      <c r="CC12" s="1043"/>
      <c r="CD12" s="1043"/>
      <c r="CE12" s="1043"/>
      <c r="CF12" s="1043"/>
      <c r="CG12" s="1043"/>
      <c r="CH12" s="1043"/>
      <c r="CI12" s="1043"/>
      <c r="CJ12" s="1043"/>
      <c r="CK12" s="1043"/>
      <c r="CL12" s="1043"/>
      <c r="CM12" s="1043"/>
      <c r="CN12" s="1043"/>
      <c r="CO12" s="1043"/>
      <c r="CP12" s="1043"/>
      <c r="CQ12" s="1043"/>
      <c r="CR12" s="1043"/>
      <c r="CS12" s="1043"/>
      <c r="CT12" s="1043"/>
      <c r="CU12" s="1043"/>
      <c r="CV12" s="1043"/>
      <c r="CW12" s="1043"/>
      <c r="CX12" s="1043"/>
      <c r="CY12" s="1043"/>
      <c r="CZ12" s="1043"/>
      <c r="DA12" s="1043"/>
      <c r="DB12" s="1043"/>
      <c r="DC12" s="1043"/>
      <c r="DD12" s="1043"/>
      <c r="DE12" s="1043"/>
      <c r="DF12" s="1043"/>
      <c r="DG12" s="1043"/>
      <c r="DH12" s="1043"/>
      <c r="DI12" s="1043"/>
      <c r="DJ12" s="1043"/>
      <c r="DK12" s="1043"/>
      <c r="DL12" s="1043"/>
      <c r="DM12" s="1043"/>
      <c r="DN12" s="1043"/>
      <c r="DO12" s="1043"/>
      <c r="DP12" s="1043"/>
      <c r="DQ12" s="1043"/>
      <c r="DR12" s="1043"/>
      <c r="DS12" s="1043"/>
      <c r="DT12" s="1043"/>
      <c r="DU12" s="1043"/>
      <c r="DV12" s="1043"/>
      <c r="DW12" s="1043"/>
      <c r="DX12" s="1043"/>
      <c r="DY12" s="1043"/>
      <c r="DZ12" s="1043"/>
      <c r="EA12" s="1043"/>
      <c r="EB12" s="1043"/>
      <c r="EC12" s="1043"/>
      <c r="ED12" s="1043"/>
      <c r="EE12" s="1043"/>
      <c r="EF12" s="1043"/>
      <c r="EG12" s="1043"/>
      <c r="EH12" s="1043"/>
      <c r="EI12" s="1043"/>
      <c r="EJ12" s="1043"/>
      <c r="EK12" s="1043"/>
      <c r="EL12" s="1043"/>
      <c r="EM12" s="1043"/>
      <c r="EN12" s="1043"/>
      <c r="EO12" s="1043"/>
      <c r="EP12" s="1043"/>
      <c r="EQ12" s="1043"/>
      <c r="ER12" s="1043"/>
      <c r="ES12" s="1043"/>
      <c r="ET12" s="1043"/>
      <c r="EU12" s="1043"/>
      <c r="EV12" s="1043"/>
      <c r="EW12" s="1043"/>
      <c r="EX12" s="1043"/>
      <c r="EY12" s="1043"/>
      <c r="EZ12" s="1043"/>
      <c r="FA12" s="1043"/>
      <c r="FB12" s="1043"/>
      <c r="FC12" s="1043"/>
      <c r="FD12" s="1043"/>
      <c r="FE12" s="1043"/>
      <c r="FF12" s="1043"/>
      <c r="FG12" s="1043"/>
      <c r="FH12" s="1043"/>
      <c r="FI12" s="1043"/>
      <c r="FJ12" s="1043"/>
      <c r="FK12" s="1043"/>
      <c r="FL12" s="1043"/>
      <c r="FM12" s="1043"/>
      <c r="FN12" s="1043"/>
      <c r="FO12" s="1043"/>
      <c r="FP12" s="1043"/>
      <c r="FQ12" s="1043"/>
      <c r="FR12" s="1043"/>
      <c r="FS12" s="1043"/>
      <c r="FT12" s="1043"/>
      <c r="FU12" s="1043"/>
      <c r="FV12" s="1043"/>
      <c r="FW12" s="1043"/>
      <c r="FX12" s="1043"/>
      <c r="FY12" s="1043"/>
      <c r="FZ12" s="1043"/>
      <c r="GA12" s="1043"/>
      <c r="GB12" s="1043"/>
      <c r="GC12" s="1043"/>
      <c r="GD12" s="1043"/>
      <c r="GE12" s="1043"/>
      <c r="GF12" s="1043"/>
      <c r="GG12" s="1043"/>
      <c r="GH12" s="1043"/>
      <c r="GI12" s="1043"/>
      <c r="GJ12" s="1043"/>
      <c r="GK12" s="1043"/>
      <c r="GL12" s="1043"/>
      <c r="GM12" s="1043"/>
      <c r="GN12" s="1043"/>
      <c r="GO12" s="1043"/>
      <c r="GP12" s="1043"/>
      <c r="GQ12" s="1043"/>
      <c r="GR12" s="1043"/>
      <c r="GS12" s="1043"/>
      <c r="GT12" s="1043"/>
      <c r="GU12" s="1043"/>
      <c r="GV12" s="1043"/>
      <c r="GW12" s="1043"/>
      <c r="GX12" s="1043"/>
      <c r="GY12" s="1043"/>
      <c r="GZ12" s="1043"/>
      <c r="HA12" s="1043"/>
      <c r="HB12" s="1043"/>
      <c r="HC12" s="1043"/>
      <c r="HD12" s="1043"/>
      <c r="HE12" s="1043"/>
      <c r="HF12" s="1043"/>
      <c r="HG12" s="1043"/>
      <c r="HH12" s="1043"/>
      <c r="HI12" s="1043"/>
      <c r="HJ12" s="1043"/>
      <c r="HK12" s="1043"/>
      <c r="HL12" s="1043"/>
      <c r="HM12" s="1043"/>
      <c r="HN12" s="1043"/>
      <c r="HO12" s="1043"/>
      <c r="HP12" s="1043"/>
      <c r="HQ12" s="1043"/>
      <c r="HR12" s="1043"/>
      <c r="HS12" s="1043"/>
      <c r="HT12" s="1043"/>
      <c r="HU12" s="1043"/>
      <c r="HV12" s="1043"/>
      <c r="HW12" s="1043"/>
      <c r="HX12" s="1043"/>
      <c r="HY12" s="1043"/>
      <c r="HZ12" s="1043"/>
      <c r="IA12" s="1043"/>
      <c r="IB12" s="1043"/>
      <c r="IC12" s="1043"/>
      <c r="ID12" s="1043"/>
      <c r="IE12" s="1043"/>
      <c r="IF12" s="1043"/>
      <c r="IG12" s="1043"/>
      <c r="IH12" s="1043"/>
      <c r="II12" s="1043"/>
      <c r="IJ12" s="1043"/>
      <c r="IK12" s="1043"/>
      <c r="IL12" s="1043"/>
      <c r="IM12" s="1043"/>
      <c r="IN12" s="1043"/>
      <c r="IO12" s="1043"/>
      <c r="IP12" s="1043"/>
      <c r="IQ12" s="1043"/>
      <c r="IR12" s="1043"/>
      <c r="IS12" s="1043"/>
      <c r="IT12" s="1043"/>
      <c r="IU12" s="1043"/>
      <c r="IV12" s="1043"/>
      <c r="IW12" s="1043"/>
      <c r="IX12" s="1043"/>
    </row>
    <row r="13" spans="1:258" ht="34.5" customHeight="1" x14ac:dyDescent="0.2">
      <c r="B13" s="1036" t="s">
        <v>837</v>
      </c>
      <c r="C13" s="1036"/>
      <c r="D13" s="1036"/>
      <c r="E13" s="1036"/>
      <c r="I13" s="1043"/>
      <c r="J13" s="1043"/>
      <c r="K13" s="1043"/>
      <c r="L13" s="1043"/>
      <c r="M13" s="1043"/>
      <c r="N13" s="1043"/>
      <c r="O13" s="1043"/>
      <c r="P13" s="1043"/>
      <c r="Q13" s="1043"/>
      <c r="R13" s="1043"/>
      <c r="S13" s="1043"/>
      <c r="T13" s="1043"/>
      <c r="U13" s="1043"/>
      <c r="V13" s="1043"/>
      <c r="W13" s="1043"/>
      <c r="X13" s="1043"/>
      <c r="Y13" s="1043"/>
      <c r="Z13" s="1043"/>
      <c r="AA13" s="1043"/>
      <c r="AB13" s="1043"/>
      <c r="AC13" s="1043"/>
      <c r="AD13" s="1043"/>
      <c r="AE13" s="1043"/>
      <c r="AF13" s="1043"/>
      <c r="AG13" s="1043"/>
      <c r="AH13" s="1043"/>
      <c r="AI13" s="1043"/>
      <c r="AJ13" s="1043"/>
      <c r="AK13" s="1043"/>
      <c r="AL13" s="1043"/>
      <c r="AM13" s="1043"/>
      <c r="AN13" s="1043"/>
      <c r="AO13" s="1043"/>
      <c r="AP13" s="1043"/>
      <c r="AQ13" s="1043"/>
      <c r="AR13" s="1043"/>
      <c r="AS13" s="1043"/>
      <c r="AT13" s="1043"/>
      <c r="AU13" s="1043"/>
      <c r="AV13" s="1043"/>
      <c r="AW13" s="1043"/>
      <c r="AX13" s="1043"/>
      <c r="AY13" s="1043"/>
      <c r="AZ13" s="1043"/>
      <c r="BA13" s="1043"/>
      <c r="BB13" s="1043"/>
      <c r="BC13" s="1043"/>
      <c r="BD13" s="1043"/>
      <c r="BE13" s="1043"/>
      <c r="BF13" s="1043"/>
      <c r="BG13" s="1043"/>
      <c r="BH13" s="1043"/>
      <c r="BI13" s="1043"/>
      <c r="BJ13" s="1043"/>
      <c r="BK13" s="1043"/>
      <c r="BL13" s="1043"/>
      <c r="BM13" s="1043"/>
      <c r="BN13" s="1043"/>
      <c r="BO13" s="1043"/>
      <c r="BP13" s="1043"/>
      <c r="BQ13" s="1043"/>
      <c r="BR13" s="1043"/>
      <c r="BS13" s="1043"/>
      <c r="BT13" s="1043"/>
      <c r="BU13" s="1043"/>
      <c r="BV13" s="1043"/>
      <c r="BW13" s="1043"/>
      <c r="BX13" s="1043"/>
      <c r="BY13" s="1043"/>
      <c r="BZ13" s="1043"/>
      <c r="CA13" s="1043"/>
      <c r="CB13" s="1043"/>
      <c r="CC13" s="1043"/>
      <c r="CD13" s="1043"/>
      <c r="CE13" s="1043"/>
      <c r="CF13" s="1043"/>
      <c r="CG13" s="1043"/>
      <c r="CH13" s="1043"/>
      <c r="CI13" s="1043"/>
      <c r="CJ13" s="1043"/>
      <c r="CK13" s="1043"/>
      <c r="CL13" s="1043"/>
      <c r="CM13" s="1043"/>
      <c r="CN13" s="1043"/>
      <c r="CO13" s="1043"/>
      <c r="CP13" s="1043"/>
      <c r="CQ13" s="1043"/>
      <c r="CR13" s="1043"/>
      <c r="CS13" s="1043"/>
      <c r="CT13" s="1043"/>
      <c r="CU13" s="1043"/>
      <c r="CV13" s="1043"/>
      <c r="CW13" s="1043"/>
      <c r="CX13" s="1043"/>
      <c r="CY13" s="1043"/>
      <c r="CZ13" s="1043"/>
      <c r="DA13" s="1043"/>
      <c r="DB13" s="1043"/>
      <c r="DC13" s="1043"/>
      <c r="DD13" s="1043"/>
      <c r="DE13" s="1043"/>
      <c r="DF13" s="1043"/>
      <c r="DG13" s="1043"/>
      <c r="DH13" s="1043"/>
      <c r="DI13" s="1043"/>
      <c r="DJ13" s="1043"/>
      <c r="DK13" s="1043"/>
      <c r="DL13" s="1043"/>
      <c r="DM13" s="1043"/>
      <c r="DN13" s="1043"/>
      <c r="DO13" s="1043"/>
      <c r="DP13" s="1043"/>
      <c r="DQ13" s="1043"/>
      <c r="DR13" s="1043"/>
      <c r="DS13" s="1043"/>
      <c r="DT13" s="1043"/>
      <c r="DU13" s="1043"/>
      <c r="DV13" s="1043"/>
      <c r="DW13" s="1043"/>
      <c r="DX13" s="1043"/>
      <c r="DY13" s="1043"/>
      <c r="DZ13" s="1043"/>
      <c r="EA13" s="1043"/>
      <c r="EB13" s="1043"/>
      <c r="EC13" s="1043"/>
      <c r="ED13" s="1043"/>
      <c r="EE13" s="1043"/>
      <c r="EF13" s="1043"/>
      <c r="EG13" s="1043"/>
      <c r="EH13" s="1043"/>
      <c r="EI13" s="1043"/>
      <c r="EJ13" s="1043"/>
      <c r="EK13" s="1043"/>
      <c r="EL13" s="1043"/>
      <c r="EM13" s="1043"/>
      <c r="EN13" s="1043"/>
      <c r="EO13" s="1043"/>
      <c r="EP13" s="1043"/>
      <c r="EQ13" s="1043"/>
      <c r="ER13" s="1043"/>
      <c r="ES13" s="1043"/>
      <c r="ET13" s="1043"/>
      <c r="EU13" s="1043"/>
      <c r="EV13" s="1043"/>
      <c r="EW13" s="1043"/>
      <c r="EX13" s="1043"/>
      <c r="EY13" s="1043"/>
      <c r="EZ13" s="1043"/>
      <c r="FA13" s="1043"/>
      <c r="FB13" s="1043"/>
      <c r="FC13" s="1043"/>
      <c r="FD13" s="1043"/>
      <c r="FE13" s="1043"/>
      <c r="FF13" s="1043"/>
      <c r="FG13" s="1043"/>
      <c r="FH13" s="1043"/>
      <c r="FI13" s="1043"/>
      <c r="FJ13" s="1043"/>
      <c r="FK13" s="1043"/>
      <c r="FL13" s="1043"/>
      <c r="FM13" s="1043"/>
      <c r="FN13" s="1043"/>
      <c r="FO13" s="1043"/>
      <c r="FP13" s="1043"/>
      <c r="FQ13" s="1043"/>
      <c r="FR13" s="1043"/>
      <c r="FS13" s="1043"/>
      <c r="FT13" s="1043"/>
      <c r="FU13" s="1043"/>
      <c r="FV13" s="1043"/>
      <c r="FW13" s="1043"/>
      <c r="FX13" s="1043"/>
      <c r="FY13" s="1043"/>
      <c r="FZ13" s="1043"/>
      <c r="GA13" s="1043"/>
      <c r="GB13" s="1043"/>
      <c r="GC13" s="1043"/>
      <c r="GD13" s="1043"/>
      <c r="GE13" s="1043"/>
      <c r="GF13" s="1043"/>
      <c r="GG13" s="1043"/>
      <c r="GH13" s="1043"/>
      <c r="GI13" s="1043"/>
      <c r="GJ13" s="1043"/>
      <c r="GK13" s="1043"/>
      <c r="GL13" s="1043"/>
      <c r="GM13" s="1043"/>
      <c r="GN13" s="1043"/>
      <c r="GO13" s="1043"/>
      <c r="GP13" s="1043"/>
      <c r="GQ13" s="1043"/>
      <c r="GR13" s="1043"/>
      <c r="GS13" s="1043"/>
      <c r="GT13" s="1043"/>
      <c r="GU13" s="1043"/>
      <c r="GV13" s="1043"/>
      <c r="GW13" s="1043"/>
      <c r="GX13" s="1043"/>
      <c r="GY13" s="1043"/>
      <c r="GZ13" s="1043"/>
      <c r="HA13" s="1043"/>
      <c r="HB13" s="1043"/>
      <c r="HC13" s="1043"/>
      <c r="HD13" s="1043"/>
      <c r="HE13" s="1043"/>
      <c r="HF13" s="1043"/>
      <c r="HG13" s="1043"/>
      <c r="HH13" s="1043"/>
      <c r="HI13" s="1043"/>
      <c r="HJ13" s="1043"/>
      <c r="HK13" s="1043"/>
      <c r="HL13" s="1043"/>
      <c r="HM13" s="1043"/>
      <c r="HN13" s="1043"/>
      <c r="HO13" s="1043"/>
      <c r="HP13" s="1043"/>
      <c r="HQ13" s="1043"/>
      <c r="HR13" s="1043"/>
      <c r="HS13" s="1043"/>
      <c r="HT13" s="1043"/>
      <c r="HU13" s="1043"/>
      <c r="HV13" s="1043"/>
      <c r="HW13" s="1043"/>
      <c r="HX13" s="1043"/>
      <c r="HY13" s="1043"/>
      <c r="HZ13" s="1043"/>
      <c r="IA13" s="1043"/>
      <c r="IB13" s="1043"/>
      <c r="IC13" s="1043"/>
      <c r="ID13" s="1043"/>
      <c r="IE13" s="1043"/>
      <c r="IF13" s="1043"/>
      <c r="IG13" s="1043"/>
      <c r="IH13" s="1043"/>
      <c r="II13" s="1043"/>
      <c r="IJ13" s="1043"/>
      <c r="IK13" s="1043"/>
      <c r="IL13" s="1043"/>
      <c r="IM13" s="1043"/>
      <c r="IN13" s="1043"/>
      <c r="IO13" s="1043"/>
      <c r="IP13" s="1043"/>
      <c r="IQ13" s="1043"/>
      <c r="IR13" s="1043"/>
      <c r="IS13" s="1043"/>
      <c r="IT13" s="1043"/>
      <c r="IU13" s="1043"/>
      <c r="IV13" s="1043"/>
      <c r="IW13" s="1043"/>
      <c r="IX13" s="1043"/>
    </row>
    <row r="14" spans="1:258" ht="18" customHeight="1" x14ac:dyDescent="0.2">
      <c r="B14" s="1036" t="s">
        <v>838</v>
      </c>
      <c r="C14" s="1036"/>
      <c r="D14" s="1036"/>
      <c r="E14" s="1036"/>
    </row>
    <row r="15" spans="1:258" ht="6.75" customHeight="1" x14ac:dyDescent="0.2"/>
    <row r="16" spans="1:258" ht="23.25" customHeight="1" x14ac:dyDescent="0.2">
      <c r="A16" s="120" t="s">
        <v>308</v>
      </c>
      <c r="B16" s="120"/>
      <c r="C16" s="121"/>
      <c r="D16" s="120"/>
      <c r="E16" s="120"/>
      <c r="F16" s="121"/>
      <c r="G16" s="121"/>
      <c r="H16" s="121"/>
      <c r="I16" s="1043"/>
      <c r="J16" s="1043"/>
      <c r="K16" s="1043"/>
      <c r="L16" s="1043"/>
      <c r="M16" s="1043"/>
      <c r="N16" s="1043"/>
      <c r="O16" s="1043"/>
      <c r="P16" s="1043"/>
      <c r="Q16" s="1043"/>
      <c r="R16" s="1043"/>
      <c r="S16" s="1043"/>
      <c r="T16" s="1043"/>
      <c r="U16" s="1043"/>
      <c r="V16" s="1043"/>
      <c r="W16" s="1043"/>
      <c r="X16" s="1043"/>
      <c r="Y16" s="1043"/>
      <c r="Z16" s="1043"/>
      <c r="AA16" s="1043"/>
      <c r="AB16" s="1043"/>
      <c r="AC16" s="1043"/>
      <c r="AD16" s="1043"/>
      <c r="AE16" s="1043"/>
      <c r="AF16" s="1043"/>
      <c r="AG16" s="1043"/>
      <c r="AH16" s="1043"/>
      <c r="AI16" s="1043"/>
      <c r="AJ16" s="1043"/>
      <c r="AK16" s="1043"/>
      <c r="AL16" s="1043"/>
      <c r="AM16" s="1043"/>
      <c r="AN16" s="1043"/>
      <c r="AO16" s="1043"/>
      <c r="AP16" s="1043"/>
      <c r="AQ16" s="1043"/>
      <c r="AR16" s="1043"/>
      <c r="AS16" s="1043"/>
      <c r="AT16" s="1043"/>
      <c r="AU16" s="1043"/>
      <c r="AV16" s="1043"/>
      <c r="AW16" s="1043"/>
      <c r="AX16" s="1043"/>
      <c r="AY16" s="1043"/>
      <c r="AZ16" s="1043"/>
      <c r="BA16" s="1043"/>
      <c r="BB16" s="1043"/>
      <c r="BC16" s="1043"/>
      <c r="BD16" s="1043"/>
      <c r="BE16" s="1043"/>
      <c r="BF16" s="1043"/>
      <c r="BG16" s="1043"/>
      <c r="BH16" s="1043"/>
      <c r="BI16" s="1043"/>
      <c r="BJ16" s="1043"/>
      <c r="BK16" s="1043"/>
      <c r="BL16" s="1043"/>
      <c r="BM16" s="1043"/>
      <c r="BN16" s="1043"/>
      <c r="BO16" s="1043"/>
      <c r="BP16" s="1043"/>
      <c r="BQ16" s="1043"/>
      <c r="BR16" s="1043"/>
      <c r="BS16" s="1043"/>
      <c r="BT16" s="1043"/>
      <c r="BU16" s="1043"/>
      <c r="BV16" s="1043"/>
      <c r="BW16" s="1043"/>
      <c r="BX16" s="1043"/>
      <c r="BY16" s="1043"/>
      <c r="BZ16" s="1043"/>
      <c r="CA16" s="1043"/>
      <c r="CB16" s="1043"/>
      <c r="CC16" s="1043"/>
      <c r="CD16" s="1043"/>
      <c r="CE16" s="1043"/>
      <c r="CF16" s="1043"/>
      <c r="CG16" s="1043"/>
      <c r="CH16" s="1043"/>
      <c r="CI16" s="1043"/>
      <c r="CJ16" s="1043"/>
      <c r="CK16" s="1043"/>
      <c r="CL16" s="1043"/>
      <c r="CM16" s="1043"/>
      <c r="CN16" s="1043"/>
      <c r="CO16" s="1043"/>
      <c r="CP16" s="1043"/>
      <c r="CQ16" s="1043"/>
      <c r="CR16" s="1043"/>
      <c r="CS16" s="1043"/>
      <c r="CT16" s="1043"/>
      <c r="CU16" s="1043"/>
      <c r="CV16" s="1043"/>
      <c r="CW16" s="1043"/>
      <c r="CX16" s="1043"/>
      <c r="CY16" s="1043"/>
      <c r="CZ16" s="1043"/>
      <c r="DA16" s="1043"/>
      <c r="DB16" s="1043"/>
      <c r="DC16" s="1043"/>
      <c r="DD16" s="1043"/>
      <c r="DE16" s="1043"/>
      <c r="DF16" s="1043"/>
      <c r="DG16" s="1043"/>
      <c r="DH16" s="1043"/>
      <c r="DI16" s="1043"/>
      <c r="DJ16" s="1043"/>
      <c r="DK16" s="1043"/>
      <c r="DL16" s="1043"/>
      <c r="DM16" s="1043"/>
      <c r="DN16" s="1043"/>
      <c r="DO16" s="1043"/>
      <c r="DP16" s="1043"/>
      <c r="DQ16" s="1043"/>
      <c r="DR16" s="1043"/>
      <c r="DS16" s="1043"/>
      <c r="DT16" s="1043"/>
      <c r="DU16" s="1043"/>
      <c r="DV16" s="1043"/>
      <c r="DW16" s="1043"/>
      <c r="DX16" s="1043"/>
      <c r="DY16" s="1043"/>
      <c r="DZ16" s="1043"/>
      <c r="EA16" s="1043"/>
      <c r="EB16" s="1043"/>
      <c r="EC16" s="1043"/>
      <c r="ED16" s="1043"/>
      <c r="EE16" s="1043"/>
      <c r="EF16" s="1043"/>
      <c r="EG16" s="1043"/>
      <c r="EH16" s="1043"/>
      <c r="EI16" s="1043"/>
      <c r="EJ16" s="1043"/>
      <c r="EK16" s="1043"/>
      <c r="EL16" s="1043"/>
      <c r="EM16" s="1043"/>
      <c r="EN16" s="1043"/>
      <c r="EO16" s="1043"/>
      <c r="EP16" s="1043"/>
      <c r="EQ16" s="1043"/>
      <c r="ER16" s="1043"/>
      <c r="ES16" s="1043"/>
      <c r="ET16" s="1043"/>
      <c r="EU16" s="1043"/>
      <c r="EV16" s="1043"/>
      <c r="EW16" s="1043"/>
      <c r="EX16" s="1043"/>
      <c r="EY16" s="1043"/>
      <c r="EZ16" s="1043"/>
      <c r="FA16" s="1043"/>
      <c r="FB16" s="1043"/>
      <c r="FC16" s="1043"/>
      <c r="FD16" s="1043"/>
      <c r="FE16" s="1043"/>
      <c r="FF16" s="1043"/>
      <c r="FG16" s="1043"/>
      <c r="FH16" s="1043"/>
      <c r="FI16" s="1043"/>
      <c r="FJ16" s="1043"/>
      <c r="FK16" s="1043"/>
      <c r="FL16" s="1043"/>
      <c r="FM16" s="1043"/>
      <c r="FN16" s="1043"/>
      <c r="FO16" s="1043"/>
      <c r="FP16" s="1043"/>
      <c r="FQ16" s="1043"/>
      <c r="FR16" s="1043"/>
      <c r="FS16" s="1043"/>
      <c r="FT16" s="1043"/>
      <c r="FU16" s="1043"/>
      <c r="FV16" s="1043"/>
      <c r="FW16" s="1043"/>
      <c r="FX16" s="1043"/>
      <c r="FY16" s="1043"/>
      <c r="FZ16" s="1043"/>
      <c r="GA16" s="1043"/>
      <c r="GB16" s="1043"/>
      <c r="GC16" s="1043"/>
      <c r="GD16" s="1043"/>
      <c r="GE16" s="1043"/>
      <c r="GF16" s="1043"/>
      <c r="GG16" s="1043"/>
      <c r="GH16" s="1043"/>
      <c r="GI16" s="1043"/>
      <c r="GJ16" s="1043"/>
      <c r="GK16" s="1043"/>
      <c r="GL16" s="1043"/>
      <c r="GM16" s="1043"/>
      <c r="GN16" s="1043"/>
      <c r="GO16" s="1043"/>
      <c r="GP16" s="1043"/>
      <c r="GQ16" s="1043"/>
      <c r="GR16" s="1043"/>
      <c r="GS16" s="1043"/>
      <c r="GT16" s="1043"/>
      <c r="GU16" s="1043"/>
      <c r="GV16" s="1043"/>
      <c r="GW16" s="1043"/>
      <c r="GX16" s="1043"/>
      <c r="GY16" s="1043"/>
      <c r="GZ16" s="1043"/>
      <c r="HA16" s="1043"/>
      <c r="HB16" s="1043"/>
      <c r="HC16" s="1043"/>
      <c r="HD16" s="1043"/>
      <c r="HE16" s="1043"/>
      <c r="HF16" s="1043"/>
      <c r="HG16" s="1043"/>
      <c r="HH16" s="1043"/>
      <c r="HI16" s="1043"/>
      <c r="HJ16" s="1043"/>
      <c r="HK16" s="1043"/>
      <c r="HL16" s="1043"/>
      <c r="HM16" s="1043"/>
      <c r="HN16" s="1043"/>
      <c r="HO16" s="1043"/>
      <c r="HP16" s="1043"/>
      <c r="HQ16" s="1043"/>
      <c r="HR16" s="1043"/>
      <c r="HS16" s="1043"/>
      <c r="HT16" s="1043"/>
      <c r="HU16" s="1043"/>
      <c r="HV16" s="1043"/>
      <c r="HW16" s="1043"/>
      <c r="HX16" s="1043"/>
      <c r="HY16" s="1043"/>
      <c r="HZ16" s="1043"/>
      <c r="IA16" s="1043"/>
      <c r="IB16" s="1043"/>
      <c r="IC16" s="1043"/>
      <c r="ID16" s="1043"/>
      <c r="IE16" s="1043"/>
      <c r="IF16" s="1043"/>
      <c r="IG16" s="1043"/>
      <c r="IH16" s="1043"/>
      <c r="II16" s="1043"/>
      <c r="IJ16" s="1043"/>
      <c r="IK16" s="1043"/>
      <c r="IL16" s="1043"/>
      <c r="IM16" s="1043"/>
      <c r="IN16" s="1043"/>
      <c r="IO16" s="1043"/>
      <c r="IP16" s="1043"/>
      <c r="IQ16" s="1043"/>
      <c r="IR16" s="1043"/>
      <c r="IS16" s="1043"/>
      <c r="IT16" s="1043"/>
      <c r="IU16" s="1043"/>
      <c r="IV16" s="1043"/>
      <c r="IW16" s="1043"/>
      <c r="IX16" s="1043"/>
    </row>
    <row r="17" spans="1:5" ht="21.75" customHeight="1" x14ac:dyDescent="0.2">
      <c r="A17" s="1" t="s">
        <v>309</v>
      </c>
    </row>
    <row r="18" spans="1:5" ht="21" customHeight="1" x14ac:dyDescent="0.2">
      <c r="B18" s="1028" t="s">
        <v>302</v>
      </c>
      <c r="C18" s="1029"/>
      <c r="D18" s="33" t="s">
        <v>303</v>
      </c>
      <c r="E18" s="33" t="s">
        <v>304</v>
      </c>
    </row>
    <row r="19" spans="1:5" x14ac:dyDescent="0.2">
      <c r="B19" s="130" t="s">
        <v>701</v>
      </c>
      <c r="C19" s="130"/>
      <c r="D19" s="130" t="s">
        <v>300</v>
      </c>
      <c r="E19" s="252" t="s">
        <v>839</v>
      </c>
    </row>
    <row r="20" spans="1:5" ht="19.5" customHeight="1" x14ac:dyDescent="0.2">
      <c r="B20" s="130" t="s">
        <v>702</v>
      </c>
      <c r="C20" s="130"/>
      <c r="D20" s="130" t="s">
        <v>300</v>
      </c>
      <c r="E20" s="131" t="s">
        <v>840</v>
      </c>
    </row>
    <row r="21" spans="1:5" x14ac:dyDescent="0.2">
      <c r="B21" s="132" t="s">
        <v>703</v>
      </c>
      <c r="C21" s="130"/>
      <c r="D21" s="130" t="s">
        <v>300</v>
      </c>
      <c r="E21" s="252" t="s">
        <v>841</v>
      </c>
    </row>
    <row r="22" spans="1:5" x14ac:dyDescent="0.2">
      <c r="A22" s="129"/>
      <c r="B22" s="133"/>
      <c r="C22" s="247" t="s">
        <v>425</v>
      </c>
      <c r="D22" s="132" t="s">
        <v>300</v>
      </c>
      <c r="E22" s="251" t="s">
        <v>842</v>
      </c>
    </row>
    <row r="23" spans="1:5" x14ac:dyDescent="0.2">
      <c r="A23" s="129"/>
      <c r="B23" s="133"/>
      <c r="C23" s="248" t="s">
        <v>997</v>
      </c>
      <c r="D23" s="249" t="s">
        <v>994</v>
      </c>
      <c r="E23" s="250" t="s">
        <v>998</v>
      </c>
    </row>
    <row r="24" spans="1:5" ht="19.5" customHeight="1" x14ac:dyDescent="0.2">
      <c r="A24" s="129"/>
      <c r="B24" s="133"/>
      <c r="C24" s="134" t="s">
        <v>426</v>
      </c>
      <c r="D24" s="130" t="s">
        <v>300</v>
      </c>
      <c r="E24" s="131" t="s">
        <v>832</v>
      </c>
    </row>
    <row r="25" spans="1:5" ht="19.5" customHeight="1" x14ac:dyDescent="0.2">
      <c r="A25" s="129"/>
      <c r="B25" s="135"/>
      <c r="C25" s="134" t="s">
        <v>427</v>
      </c>
      <c r="D25" s="1044" t="s">
        <v>835</v>
      </c>
      <c r="E25" s="131" t="s">
        <v>834</v>
      </c>
    </row>
    <row r="26" spans="1:5" ht="19.5" customHeight="1" x14ac:dyDescent="0.2">
      <c r="B26" s="136" t="s">
        <v>305</v>
      </c>
      <c r="C26" s="136"/>
      <c r="D26" s="1045"/>
      <c r="E26" s="137" t="s">
        <v>836</v>
      </c>
    </row>
    <row r="27" spans="1:5" ht="19.5" customHeight="1" x14ac:dyDescent="0.2">
      <c r="B27" s="1032" t="s">
        <v>547</v>
      </c>
      <c r="C27" s="1033"/>
      <c r="D27" s="130" t="s">
        <v>546</v>
      </c>
      <c r="E27" s="131" t="s">
        <v>843</v>
      </c>
    </row>
    <row r="28" spans="1:5" ht="19.5" customHeight="1" x14ac:dyDescent="0.2">
      <c r="B28" s="1034" t="s">
        <v>428</v>
      </c>
      <c r="C28" s="1035"/>
      <c r="D28" s="130" t="s">
        <v>301</v>
      </c>
      <c r="E28" s="131" t="s">
        <v>844</v>
      </c>
    </row>
    <row r="29" spans="1:5" ht="19.5" customHeight="1" x14ac:dyDescent="0.2">
      <c r="B29" s="138" t="s">
        <v>305</v>
      </c>
      <c r="C29" s="138"/>
      <c r="D29" s="138" t="s">
        <v>300</v>
      </c>
      <c r="E29" s="139" t="s">
        <v>845</v>
      </c>
    </row>
    <row r="30" spans="1:5" ht="6.75" customHeight="1" x14ac:dyDescent="0.2"/>
    <row r="31" spans="1:5" ht="17.25" customHeight="1" x14ac:dyDescent="0.2">
      <c r="A31" s="1" t="s">
        <v>310</v>
      </c>
    </row>
    <row r="32" spans="1:5" ht="19.5" customHeight="1" x14ac:dyDescent="0.2">
      <c r="B32" s="1028" t="s">
        <v>302</v>
      </c>
      <c r="C32" s="1029"/>
      <c r="D32" s="33" t="s">
        <v>303</v>
      </c>
      <c r="E32" s="33" t="s">
        <v>304</v>
      </c>
    </row>
    <row r="33" spans="1:5" ht="19.5" customHeight="1" x14ac:dyDescent="0.2">
      <c r="B33" s="134" t="s">
        <v>429</v>
      </c>
      <c r="C33" s="140"/>
      <c r="D33" s="130" t="s">
        <v>300</v>
      </c>
      <c r="E33" s="131" t="s">
        <v>1421</v>
      </c>
    </row>
    <row r="34" spans="1:5" ht="19.5" customHeight="1" x14ac:dyDescent="0.2">
      <c r="B34" s="134" t="s">
        <v>312</v>
      </c>
      <c r="C34" s="140"/>
      <c r="D34" s="130" t="s">
        <v>300</v>
      </c>
      <c r="E34" s="130" t="s">
        <v>999</v>
      </c>
    </row>
    <row r="35" spans="1:5" ht="19.5" customHeight="1" x14ac:dyDescent="0.2">
      <c r="B35" s="134" t="s">
        <v>430</v>
      </c>
      <c r="C35" s="140"/>
      <c r="D35" s="130" t="s">
        <v>300</v>
      </c>
      <c r="E35" s="130" t="s">
        <v>1000</v>
      </c>
    </row>
    <row r="36" spans="1:5" ht="6.75" customHeight="1" x14ac:dyDescent="0.2"/>
    <row r="37" spans="1:5" ht="19.5" customHeight="1" x14ac:dyDescent="0.2">
      <c r="A37" s="1" t="s">
        <v>846</v>
      </c>
    </row>
    <row r="38" spans="1:5" ht="19.5" customHeight="1" x14ac:dyDescent="0.2">
      <c r="B38" s="1030" t="s">
        <v>302</v>
      </c>
      <c r="C38" s="1031"/>
      <c r="D38" s="53" t="s">
        <v>303</v>
      </c>
      <c r="E38" s="53" t="s">
        <v>60</v>
      </c>
    </row>
    <row r="39" spans="1:5" ht="19.5" customHeight="1" x14ac:dyDescent="0.2">
      <c r="B39" s="130" t="s">
        <v>987</v>
      </c>
      <c r="C39" s="130"/>
      <c r="D39" s="141"/>
      <c r="E39" s="130" t="s">
        <v>986</v>
      </c>
    </row>
    <row r="40" spans="1:5" ht="19.5" customHeight="1" x14ac:dyDescent="0.2">
      <c r="B40" s="130" t="s">
        <v>761</v>
      </c>
      <c r="C40" s="130"/>
      <c r="D40" s="141"/>
      <c r="E40" s="130" t="s">
        <v>833</v>
      </c>
    </row>
    <row r="41" spans="1:5" ht="28.5" customHeight="1" x14ac:dyDescent="0.2">
      <c r="A41" s="1" t="s">
        <v>968</v>
      </c>
    </row>
    <row r="42" spans="1:5" ht="19.5" customHeight="1" x14ac:dyDescent="0.2">
      <c r="B42" s="1030" t="s">
        <v>302</v>
      </c>
      <c r="C42" s="1031"/>
      <c r="D42" s="53" t="s">
        <v>303</v>
      </c>
      <c r="E42" s="53" t="s">
        <v>60</v>
      </c>
    </row>
    <row r="43" spans="1:5" ht="18.75" customHeight="1" x14ac:dyDescent="0.2">
      <c r="B43" s="130" t="s">
        <v>306</v>
      </c>
      <c r="C43" s="130"/>
      <c r="D43" s="141"/>
      <c r="E43" s="131" t="s">
        <v>967</v>
      </c>
    </row>
    <row r="44" spans="1:5" ht="18" customHeight="1" x14ac:dyDescent="0.2">
      <c r="B44" s="130" t="s">
        <v>307</v>
      </c>
      <c r="C44" s="130"/>
      <c r="D44" s="141"/>
      <c r="E44" s="130" t="s">
        <v>450</v>
      </c>
    </row>
    <row r="45" spans="1:5" ht="18" customHeight="1" x14ac:dyDescent="0.2">
      <c r="B45" s="130" t="s">
        <v>313</v>
      </c>
      <c r="C45" s="130"/>
      <c r="D45" s="141"/>
      <c r="E45" s="130" t="s">
        <v>316</v>
      </c>
    </row>
    <row r="46" spans="1:5" ht="18" customHeight="1" x14ac:dyDescent="0.2">
      <c r="B46" s="130" t="s">
        <v>314</v>
      </c>
      <c r="C46" s="130"/>
      <c r="D46" s="141"/>
      <c r="E46" s="130" t="s">
        <v>316</v>
      </c>
    </row>
    <row r="47" spans="1:5" x14ac:dyDescent="0.2">
      <c r="B47" s="130" t="s">
        <v>315</v>
      </c>
      <c r="C47" s="130"/>
      <c r="D47" s="141"/>
      <c r="E47" s="130" t="s">
        <v>316</v>
      </c>
    </row>
    <row r="48" spans="1:5" x14ac:dyDescent="0.2">
      <c r="B48" s="130" t="s">
        <v>423</v>
      </c>
      <c r="C48" s="130"/>
      <c r="D48" s="141"/>
      <c r="E48" s="130" t="s">
        <v>431</v>
      </c>
    </row>
  </sheetData>
  <mergeCells count="267">
    <mergeCell ref="B42:C42"/>
    <mergeCell ref="IL16:IN16"/>
    <mergeCell ref="IO16:IQ16"/>
    <mergeCell ref="IR16:IT16"/>
    <mergeCell ref="IU16:IW16"/>
    <mergeCell ref="IX16"/>
    <mergeCell ref="HT16:HV16"/>
    <mergeCell ref="HW16:HY16"/>
    <mergeCell ref="HZ16:IB16"/>
    <mergeCell ref="IC16:IE16"/>
    <mergeCell ref="IF16:IH16"/>
    <mergeCell ref="FC16:FE16"/>
    <mergeCell ref="FF16:FH16"/>
    <mergeCell ref="FI16:FK16"/>
    <mergeCell ref="FL16:FN16"/>
    <mergeCell ref="FO16:FQ16"/>
    <mergeCell ref="II16:IK16"/>
    <mergeCell ref="D25:D26"/>
    <mergeCell ref="DP16:DR16"/>
    <mergeCell ref="DS16:DU16"/>
    <mergeCell ref="DV16:DX16"/>
    <mergeCell ref="DY16:EA16"/>
    <mergeCell ref="EB16:ED16"/>
    <mergeCell ref="EE16:EG16"/>
    <mergeCell ref="EH16:EJ16"/>
    <mergeCell ref="EK16:EM16"/>
    <mergeCell ref="EN16:EP16"/>
    <mergeCell ref="EQ16:ES16"/>
    <mergeCell ref="HK16:HM16"/>
    <mergeCell ref="HN16:HP16"/>
    <mergeCell ref="HQ16:HS16"/>
    <mergeCell ref="GJ16:GL16"/>
    <mergeCell ref="GM16:GO16"/>
    <mergeCell ref="GP16:GR16"/>
    <mergeCell ref="GS16:GU16"/>
    <mergeCell ref="GV16:GX16"/>
    <mergeCell ref="GY16:HA16"/>
    <mergeCell ref="HB16:HD16"/>
    <mergeCell ref="HE16:HG16"/>
    <mergeCell ref="HH16:HJ16"/>
    <mergeCell ref="FR16:FT16"/>
    <mergeCell ref="FU16:FW16"/>
    <mergeCell ref="FX16:FZ16"/>
    <mergeCell ref="GA16:GC16"/>
    <mergeCell ref="GG16:GI16"/>
    <mergeCell ref="AM16:AO16"/>
    <mergeCell ref="AP16:AR16"/>
    <mergeCell ref="AS16:AU16"/>
    <mergeCell ref="AV16:AX16"/>
    <mergeCell ref="AY16:BA16"/>
    <mergeCell ref="BB16:BD16"/>
    <mergeCell ref="BE16:BG16"/>
    <mergeCell ref="BH16:BJ16"/>
    <mergeCell ref="BK16:BM16"/>
    <mergeCell ref="BN16:BP16"/>
    <mergeCell ref="BQ16:BS16"/>
    <mergeCell ref="BT16:BV16"/>
    <mergeCell ref="BW16:BY16"/>
    <mergeCell ref="BZ16:CB16"/>
    <mergeCell ref="ET16:EV16"/>
    <mergeCell ref="EW16:EY16"/>
    <mergeCell ref="GD16:GF16"/>
    <mergeCell ref="I16:K16"/>
    <mergeCell ref="L16:N16"/>
    <mergeCell ref="O16:Q16"/>
    <mergeCell ref="R16:T16"/>
    <mergeCell ref="AD16:AF16"/>
    <mergeCell ref="AG16:AI16"/>
    <mergeCell ref="AJ16:AL16"/>
    <mergeCell ref="U16:W16"/>
    <mergeCell ref="X16:Z16"/>
    <mergeCell ref="AA16:AC16"/>
    <mergeCell ref="CC16:CE16"/>
    <mergeCell ref="CF16:CH16"/>
    <mergeCell ref="CI16:CK16"/>
    <mergeCell ref="CL16:CN16"/>
    <mergeCell ref="CO16:CQ16"/>
    <mergeCell ref="CR16:CT16"/>
    <mergeCell ref="FC13:FE13"/>
    <mergeCell ref="FF13:FH13"/>
    <mergeCell ref="FI13:FK13"/>
    <mergeCell ref="GS13:GU13"/>
    <mergeCell ref="GV13:GX13"/>
    <mergeCell ref="GY13:HA13"/>
    <mergeCell ref="HB13:HD13"/>
    <mergeCell ref="HE13:HG13"/>
    <mergeCell ref="HH13:HJ13"/>
    <mergeCell ref="EH13:EJ13"/>
    <mergeCell ref="EK13:EM13"/>
    <mergeCell ref="EN13:EP13"/>
    <mergeCell ref="EQ13:ES13"/>
    <mergeCell ref="ET13:EV13"/>
    <mergeCell ref="EW13:EY13"/>
    <mergeCell ref="EZ13:FB13"/>
    <mergeCell ref="CU16:CW16"/>
    <mergeCell ref="CX16:CZ16"/>
    <mergeCell ref="DA16:DC16"/>
    <mergeCell ref="DD16:DF16"/>
    <mergeCell ref="DG16:DI16"/>
    <mergeCell ref="DJ16:DL16"/>
    <mergeCell ref="DM16:DO16"/>
    <mergeCell ref="EZ16:FB16"/>
    <mergeCell ref="DG13:DI13"/>
    <mergeCell ref="DJ13:DL13"/>
    <mergeCell ref="DM13:DO13"/>
    <mergeCell ref="DP13:DR13"/>
    <mergeCell ref="DS13:DU13"/>
    <mergeCell ref="DV13:DX13"/>
    <mergeCell ref="DY13:EA13"/>
    <mergeCell ref="EB13:ED13"/>
    <mergeCell ref="EE13:EG13"/>
    <mergeCell ref="IU13:IW13"/>
    <mergeCell ref="FL13:FN13"/>
    <mergeCell ref="FO13:FQ13"/>
    <mergeCell ref="FR13:FT13"/>
    <mergeCell ref="FU13:FW13"/>
    <mergeCell ref="FX13:FZ13"/>
    <mergeCell ref="GA13:GC13"/>
    <mergeCell ref="GD13:GF13"/>
    <mergeCell ref="GG13:GI13"/>
    <mergeCell ref="GJ13:GL13"/>
    <mergeCell ref="IO13:IQ13"/>
    <mergeCell ref="IR13:IT13"/>
    <mergeCell ref="HK13:HM13"/>
    <mergeCell ref="HN13:HP13"/>
    <mergeCell ref="HQ13:HS13"/>
    <mergeCell ref="HT13:HV13"/>
    <mergeCell ref="HW13:HY13"/>
    <mergeCell ref="HZ13:IB13"/>
    <mergeCell ref="II13:IK13"/>
    <mergeCell ref="IL13:IN13"/>
    <mergeCell ref="IX13"/>
    <mergeCell ref="IC13:IE13"/>
    <mergeCell ref="IF13:IH13"/>
    <mergeCell ref="I13:K13"/>
    <mergeCell ref="L13:N13"/>
    <mergeCell ref="O13:Q13"/>
    <mergeCell ref="R13:T13"/>
    <mergeCell ref="U13:W13"/>
    <mergeCell ref="X13:Z13"/>
    <mergeCell ref="AA13:AC13"/>
    <mergeCell ref="AD13:AF13"/>
    <mergeCell ref="AG13:AI13"/>
    <mergeCell ref="AJ13:AL13"/>
    <mergeCell ref="AM13:AO13"/>
    <mergeCell ref="AP13:AR13"/>
    <mergeCell ref="AS13:AU13"/>
    <mergeCell ref="AV13:AX13"/>
    <mergeCell ref="AY13:BA13"/>
    <mergeCell ref="BB13:BD13"/>
    <mergeCell ref="BE13:BG13"/>
    <mergeCell ref="BH13:BJ13"/>
    <mergeCell ref="BK13:BM13"/>
    <mergeCell ref="GM13:GO13"/>
    <mergeCell ref="GP13:GR13"/>
    <mergeCell ref="BN13:BP13"/>
    <mergeCell ref="BQ13:BS13"/>
    <mergeCell ref="BT13:BV13"/>
    <mergeCell ref="BW13:BY13"/>
    <mergeCell ref="BZ13:CB13"/>
    <mergeCell ref="CC13:CE13"/>
    <mergeCell ref="CF13:CH13"/>
    <mergeCell ref="CI13:CK13"/>
    <mergeCell ref="CL13:CN13"/>
    <mergeCell ref="CO13:CQ13"/>
    <mergeCell ref="CR13:CT13"/>
    <mergeCell ref="CU13:CW13"/>
    <mergeCell ref="CX13:CZ13"/>
    <mergeCell ref="DA13:DC13"/>
    <mergeCell ref="DD13:DF13"/>
    <mergeCell ref="GD12:GF12"/>
    <mergeCell ref="GG12:GI12"/>
    <mergeCell ref="GJ12:GL12"/>
    <mergeCell ref="DA12:DC12"/>
    <mergeCell ref="DD12:DF12"/>
    <mergeCell ref="DG12:DI12"/>
    <mergeCell ref="DJ12:DL12"/>
    <mergeCell ref="DM12:DO12"/>
    <mergeCell ref="DP12:DR12"/>
    <mergeCell ref="DS12:DU12"/>
    <mergeCell ref="DV12:DX12"/>
    <mergeCell ref="DY12:EA12"/>
    <mergeCell ref="EB12:ED12"/>
    <mergeCell ref="EE12:EG12"/>
    <mergeCell ref="EH12:EJ12"/>
    <mergeCell ref="EK12:EM12"/>
    <mergeCell ref="EN12:EP12"/>
    <mergeCell ref="EQ12:ES12"/>
    <mergeCell ref="GM12:GO12"/>
    <mergeCell ref="GP12:GR12"/>
    <mergeCell ref="GS12:GU12"/>
    <mergeCell ref="GV12:GX12"/>
    <mergeCell ref="GY12:HA12"/>
    <mergeCell ref="HB12:HD12"/>
    <mergeCell ref="HE12:HG12"/>
    <mergeCell ref="HH12:HJ12"/>
    <mergeCell ref="HK12:HM12"/>
    <mergeCell ref="HN12:HP12"/>
    <mergeCell ref="HQ12:HS12"/>
    <mergeCell ref="HT12:HV12"/>
    <mergeCell ref="HW12:HY12"/>
    <mergeCell ref="HZ12:IB12"/>
    <mergeCell ref="IC12:IE12"/>
    <mergeCell ref="IX12"/>
    <mergeCell ref="IF12:IH12"/>
    <mergeCell ref="II12:IK12"/>
    <mergeCell ref="IL12:IN12"/>
    <mergeCell ref="IO12:IQ12"/>
    <mergeCell ref="IR12:IT12"/>
    <mergeCell ref="IU12:IW12"/>
    <mergeCell ref="FI12:FK12"/>
    <mergeCell ref="FL12:FN12"/>
    <mergeCell ref="FO12:FQ12"/>
    <mergeCell ref="FR12:FT12"/>
    <mergeCell ref="BZ12:CB12"/>
    <mergeCell ref="CC12:CE12"/>
    <mergeCell ref="CF12:CH12"/>
    <mergeCell ref="CI12:CK12"/>
    <mergeCell ref="CL12:CN12"/>
    <mergeCell ref="CO12:CQ12"/>
    <mergeCell ref="CR12:CT12"/>
    <mergeCell ref="CU12:CW12"/>
    <mergeCell ref="CX12:CZ12"/>
    <mergeCell ref="FU12:FW12"/>
    <mergeCell ref="FX12:FZ12"/>
    <mergeCell ref="GA12:GC12"/>
    <mergeCell ref="AJ12:AL12"/>
    <mergeCell ref="AM12:AO12"/>
    <mergeCell ref="I12:K12"/>
    <mergeCell ref="L12:N12"/>
    <mergeCell ref="O12:Q12"/>
    <mergeCell ref="R12:T12"/>
    <mergeCell ref="U12:W12"/>
    <mergeCell ref="BQ12:BS12"/>
    <mergeCell ref="BT12:BV12"/>
    <mergeCell ref="BW12:BY12"/>
    <mergeCell ref="AP12:AR12"/>
    <mergeCell ref="AS12:AU12"/>
    <mergeCell ref="AV12:AX12"/>
    <mergeCell ref="AY12:BA12"/>
    <mergeCell ref="BB12:BD12"/>
    <mergeCell ref="BE12:BG12"/>
    <mergeCell ref="ET12:EV12"/>
    <mergeCell ref="EW12:EY12"/>
    <mergeCell ref="EZ12:FB12"/>
    <mergeCell ref="FC12:FE12"/>
    <mergeCell ref="FF12:FH12"/>
    <mergeCell ref="D4:E4"/>
    <mergeCell ref="D6:E6"/>
    <mergeCell ref="BH12:BJ12"/>
    <mergeCell ref="BK12:BM12"/>
    <mergeCell ref="BN12:BP12"/>
    <mergeCell ref="X12:Z12"/>
    <mergeCell ref="AA12:AC12"/>
    <mergeCell ref="AD12:AF12"/>
    <mergeCell ref="AG12:AI12"/>
    <mergeCell ref="B18:C18"/>
    <mergeCell ref="B32:C32"/>
    <mergeCell ref="B38:C38"/>
    <mergeCell ref="B27:C27"/>
    <mergeCell ref="B28:C28"/>
    <mergeCell ref="B9:E9"/>
    <mergeCell ref="B10:E10"/>
    <mergeCell ref="B11:E11"/>
    <mergeCell ref="B12:E12"/>
    <mergeCell ref="B13:E13"/>
    <mergeCell ref="B14:E14"/>
  </mergeCells>
  <phoneticPr fontId="4"/>
  <pageMargins left="0.70866141732283472" right="0.70866141732283472" top="0.74803149606299213" bottom="0.74803149606299213" header="0.31496062992125984" footer="0.31496062992125984"/>
  <pageSetup paperSize="9" orientation="portrait" r:id="rId1"/>
  <rowBreaks count="1" manualBreakCount="1">
    <brk id="40"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192"/>
  <sheetViews>
    <sheetView view="pageBreakPreview" zoomScaleNormal="70" zoomScaleSheetLayoutView="100" workbookViewId="0">
      <selection activeCell="H178" sqref="H178:N178"/>
    </sheetView>
  </sheetViews>
  <sheetFormatPr defaultColWidth="8.6328125" defaultRowHeight="18" customHeight="1" x14ac:dyDescent="0.2"/>
  <cols>
    <col min="1" max="1" width="3.08984375" style="377" customWidth="1"/>
    <col min="2" max="2" width="4.6328125" style="377" customWidth="1"/>
    <col min="3" max="4" width="3.36328125" style="377" customWidth="1"/>
    <col min="5" max="5" width="5.90625" style="377" customWidth="1"/>
    <col min="6" max="6" width="4.453125" style="377" customWidth="1"/>
    <col min="7" max="7" width="4.7265625" style="377" customWidth="1"/>
    <col min="8" max="8" width="6.08984375" style="377" customWidth="1"/>
    <col min="9" max="9" width="4.26953125" style="377" customWidth="1"/>
    <col min="10" max="10" width="3.36328125" style="377" customWidth="1"/>
    <col min="11" max="11" width="4.7265625" style="377" hidden="1" customWidth="1"/>
    <col min="12" max="23" width="3.90625" style="377" customWidth="1"/>
    <col min="24" max="24" width="3.08984375" style="377" customWidth="1"/>
    <col min="25" max="25" width="4.08984375" style="377" customWidth="1"/>
    <col min="26" max="26" width="4.453125" style="377" customWidth="1"/>
    <col min="27" max="31" width="9" style="377" customWidth="1"/>
    <col min="32" max="86" width="4.6328125" style="377" customWidth="1"/>
    <col min="87" max="16384" width="8.6328125" style="377"/>
  </cols>
  <sheetData>
    <row r="1" spans="1:24" s="451" customFormat="1" ht="18" customHeight="1" x14ac:dyDescent="0.2">
      <c r="A1" s="449"/>
      <c r="B1" s="449"/>
      <c r="C1" s="450"/>
      <c r="W1" s="452" t="s">
        <v>156</v>
      </c>
    </row>
    <row r="2" spans="1:24" s="454" customFormat="1" ht="23.25" customHeight="1" x14ac:dyDescent="0.25">
      <c r="A2" s="453"/>
      <c r="B2" s="1390" t="s">
        <v>854</v>
      </c>
      <c r="C2" s="1390"/>
      <c r="D2" s="1390"/>
      <c r="E2" s="1390"/>
      <c r="F2" s="1390"/>
      <c r="G2" s="1390"/>
      <c r="H2" s="1390"/>
      <c r="I2" s="1390"/>
      <c r="J2" s="1390"/>
      <c r="K2" s="1390"/>
      <c r="L2" s="1390"/>
      <c r="M2" s="1390"/>
      <c r="N2" s="1390"/>
      <c r="O2" s="1390"/>
      <c r="P2" s="1390"/>
      <c r="Q2" s="1390"/>
      <c r="R2" s="1390"/>
      <c r="S2" s="1390"/>
      <c r="T2" s="1390"/>
      <c r="U2" s="1390"/>
      <c r="V2" s="1390"/>
      <c r="W2" s="1390"/>
    </row>
    <row r="3" spans="1:24" ht="23.25" customHeight="1" x14ac:dyDescent="0.65">
      <c r="A3" s="455" t="s">
        <v>263</v>
      </c>
      <c r="B3" s="456"/>
      <c r="C3" s="381"/>
      <c r="D3" s="381"/>
      <c r="E3" s="381"/>
      <c r="F3" s="381"/>
      <c r="H3" s="457"/>
      <c r="X3" s="452"/>
    </row>
    <row r="4" spans="1:24" ht="19.5" customHeight="1" x14ac:dyDescent="0.2">
      <c r="B4" s="1406" t="s">
        <v>562</v>
      </c>
      <c r="C4" s="1406"/>
      <c r="D4" s="1406"/>
      <c r="E4" s="1406"/>
      <c r="F4" s="1406"/>
      <c r="G4" s="1406"/>
      <c r="H4" s="1406"/>
      <c r="I4" s="378"/>
      <c r="J4" s="378" t="s">
        <v>57</v>
      </c>
      <c r="K4" s="378"/>
      <c r="L4" s="458"/>
      <c r="M4" s="459"/>
      <c r="N4" s="459"/>
      <c r="O4" s="459"/>
      <c r="P4" s="459"/>
      <c r="Q4" s="378"/>
      <c r="R4" s="378"/>
      <c r="S4" s="379"/>
    </row>
    <row r="5" spans="1:24" s="378" customFormat="1" ht="20.25" customHeight="1" x14ac:dyDescent="0.2">
      <c r="A5" s="397" t="s">
        <v>850</v>
      </c>
      <c r="F5" s="391" t="s">
        <v>734</v>
      </c>
    </row>
    <row r="6" spans="1:24" ht="24.75" customHeight="1" x14ac:dyDescent="0.2">
      <c r="A6" s="460" t="s">
        <v>157</v>
      </c>
      <c r="C6" s="461"/>
      <c r="D6" s="461"/>
      <c r="E6" s="461"/>
      <c r="F6" s="391"/>
      <c r="G6" s="461"/>
      <c r="H6" s="461"/>
      <c r="I6" s="461"/>
      <c r="J6" s="461"/>
      <c r="K6" s="461"/>
      <c r="L6" s="461"/>
    </row>
    <row r="7" spans="1:24" s="378" customFormat="1" ht="25.5" customHeight="1" x14ac:dyDescent="0.2">
      <c r="B7" s="462" t="s">
        <v>39</v>
      </c>
      <c r="C7" s="1366" t="s">
        <v>564</v>
      </c>
      <c r="D7" s="1366"/>
      <c r="E7" s="1366"/>
      <c r="F7" s="1367" t="s">
        <v>38</v>
      </c>
      <c r="G7" s="1367"/>
      <c r="H7" s="1367"/>
      <c r="I7" s="1366" t="s">
        <v>46</v>
      </c>
      <c r="J7" s="1366"/>
      <c r="K7" s="1391"/>
      <c r="L7" s="1366"/>
      <c r="M7" s="1366"/>
      <c r="O7" s="1405" t="s">
        <v>851</v>
      </c>
      <c r="P7" s="1405"/>
      <c r="Q7" s="1405"/>
      <c r="R7" s="1405"/>
      <c r="S7" s="1405"/>
      <c r="T7" s="1405"/>
      <c r="U7" s="1405"/>
      <c r="V7" s="1405"/>
      <c r="W7" s="1405"/>
    </row>
    <row r="8" spans="1:24" s="378" customFormat="1" ht="13.5" customHeight="1" x14ac:dyDescent="0.2">
      <c r="A8" s="464"/>
      <c r="B8" s="1370" t="s">
        <v>37</v>
      </c>
      <c r="C8" s="1436"/>
      <c r="D8" s="1436"/>
      <c r="E8" s="1436"/>
      <c r="F8" s="1308"/>
      <c r="G8" s="1309"/>
      <c r="H8" s="1010"/>
      <c r="I8" s="1431">
        <f t="shared" ref="I8:I13" si="0">INT(C8)*F8/10</f>
        <v>0</v>
      </c>
      <c r="J8" s="1431"/>
      <c r="K8" s="1283"/>
      <c r="L8" s="1431"/>
      <c r="M8" s="1431"/>
      <c r="O8" s="1405"/>
      <c r="P8" s="1405"/>
      <c r="Q8" s="1405"/>
      <c r="R8" s="1405"/>
      <c r="S8" s="1405"/>
      <c r="T8" s="1405"/>
      <c r="U8" s="1405"/>
      <c r="V8" s="1405"/>
      <c r="W8" s="1405"/>
    </row>
    <row r="9" spans="1:24" s="378" customFormat="1" ht="13.5" customHeight="1" x14ac:dyDescent="0.2">
      <c r="A9" s="464"/>
      <c r="B9" s="1300"/>
      <c r="C9" s="1429">
        <v>5000</v>
      </c>
      <c r="D9" s="1429"/>
      <c r="E9" s="1429"/>
      <c r="F9" s="1432">
        <v>3000</v>
      </c>
      <c r="G9" s="1433"/>
      <c r="H9" s="1011" t="s">
        <v>503</v>
      </c>
      <c r="I9" s="1414">
        <f t="shared" si="0"/>
        <v>1500000</v>
      </c>
      <c r="J9" s="1414"/>
      <c r="K9" s="1414"/>
      <c r="L9" s="1414"/>
      <c r="M9" s="1414"/>
      <c r="O9" s="1405"/>
      <c r="P9" s="1405"/>
      <c r="Q9" s="1405"/>
      <c r="R9" s="1405"/>
      <c r="S9" s="1405"/>
      <c r="T9" s="1405"/>
      <c r="U9" s="1405"/>
      <c r="V9" s="1405"/>
      <c r="W9" s="1405"/>
    </row>
    <row r="10" spans="1:24" s="378" customFormat="1" ht="13.5" customHeight="1" x14ac:dyDescent="0.2">
      <c r="A10" s="464"/>
      <c r="B10" s="1370" t="s">
        <v>36</v>
      </c>
      <c r="C10" s="1392"/>
      <c r="D10" s="1392"/>
      <c r="E10" s="1392"/>
      <c r="F10" s="1308"/>
      <c r="G10" s="1309"/>
      <c r="H10" s="1010"/>
      <c r="I10" s="1431">
        <f t="shared" si="0"/>
        <v>0</v>
      </c>
      <c r="J10" s="1431"/>
      <c r="K10" s="1283"/>
      <c r="L10" s="1431"/>
      <c r="M10" s="1431"/>
      <c r="O10" s="1077" t="s">
        <v>563</v>
      </c>
      <c r="P10" s="1077"/>
      <c r="Q10" s="1077"/>
      <c r="R10" s="1077"/>
      <c r="S10" s="1077"/>
      <c r="T10" s="1077"/>
      <c r="U10" s="1077"/>
      <c r="V10" s="1077"/>
      <c r="W10" s="1077"/>
    </row>
    <row r="11" spans="1:24" s="378" customFormat="1" ht="13.5" customHeight="1" x14ac:dyDescent="0.2">
      <c r="B11" s="1300"/>
      <c r="C11" s="1430">
        <v>3000</v>
      </c>
      <c r="D11" s="1430"/>
      <c r="E11" s="1430"/>
      <c r="F11" s="1432">
        <v>2000</v>
      </c>
      <c r="G11" s="1435"/>
      <c r="H11" s="1011" t="s">
        <v>503</v>
      </c>
      <c r="I11" s="1414">
        <f t="shared" si="0"/>
        <v>600000</v>
      </c>
      <c r="J11" s="1414"/>
      <c r="K11" s="1414"/>
      <c r="L11" s="1414"/>
      <c r="M11" s="1414"/>
      <c r="O11" s="1077"/>
      <c r="P11" s="1077"/>
      <c r="Q11" s="1077"/>
      <c r="R11" s="1077"/>
      <c r="S11" s="1077"/>
      <c r="T11" s="1077"/>
      <c r="U11" s="1077"/>
      <c r="V11" s="1077"/>
      <c r="W11" s="1077"/>
    </row>
    <row r="12" spans="1:24" s="378" customFormat="1" ht="13.5" customHeight="1" x14ac:dyDescent="0.2">
      <c r="B12" s="1298" t="s">
        <v>35</v>
      </c>
      <c r="C12" s="1282"/>
      <c r="D12" s="1282"/>
      <c r="E12" s="1282"/>
      <c r="F12" s="1308"/>
      <c r="G12" s="1309"/>
      <c r="H12" s="1010"/>
      <c r="I12" s="1283">
        <f t="shared" si="0"/>
        <v>0</v>
      </c>
      <c r="J12" s="1283"/>
      <c r="K12" s="1283"/>
      <c r="L12" s="1283"/>
      <c r="M12" s="1283"/>
      <c r="O12" s="1077"/>
      <c r="P12" s="1077"/>
      <c r="Q12" s="1077"/>
      <c r="R12" s="1077"/>
      <c r="S12" s="1077"/>
      <c r="T12" s="1077"/>
      <c r="U12" s="1077"/>
      <c r="V12" s="1077"/>
      <c r="W12" s="1077"/>
    </row>
    <row r="13" spans="1:24" s="378" customFormat="1" ht="13.5" customHeight="1" x14ac:dyDescent="0.2">
      <c r="B13" s="1300"/>
      <c r="C13" s="1430">
        <v>100</v>
      </c>
      <c r="D13" s="1430"/>
      <c r="E13" s="1430"/>
      <c r="F13" s="1434">
        <v>250</v>
      </c>
      <c r="G13" s="1435"/>
      <c r="H13" s="1011" t="s">
        <v>503</v>
      </c>
      <c r="I13" s="1414">
        <f t="shared" si="0"/>
        <v>2500</v>
      </c>
      <c r="J13" s="1414"/>
      <c r="K13" s="1414"/>
      <c r="L13" s="1414"/>
      <c r="M13" s="1414"/>
      <c r="O13" s="1077"/>
      <c r="P13" s="1077"/>
      <c r="Q13" s="1077"/>
      <c r="R13" s="1077"/>
      <c r="S13" s="1077"/>
      <c r="T13" s="1077"/>
      <c r="U13" s="1077"/>
      <c r="V13" s="1077"/>
      <c r="W13" s="1077"/>
    </row>
    <row r="14" spans="1:24" s="378" customFormat="1" ht="16.5" hidden="1" customHeight="1" x14ac:dyDescent="0.2">
      <c r="B14" s="1287" t="s">
        <v>852</v>
      </c>
      <c r="C14" s="1288"/>
      <c r="D14" s="1288"/>
      <c r="E14" s="1288"/>
      <c r="F14" s="1288"/>
      <c r="G14" s="1288"/>
      <c r="H14" s="1288"/>
      <c r="I14" s="1288"/>
      <c r="J14" s="1288"/>
      <c r="K14" s="1288"/>
      <c r="L14" s="1288"/>
      <c r="M14" s="1289"/>
      <c r="O14" s="1077"/>
      <c r="P14" s="1077"/>
      <c r="Q14" s="1077"/>
      <c r="R14" s="1077"/>
      <c r="S14" s="1077"/>
      <c r="T14" s="1077"/>
      <c r="U14" s="1077"/>
      <c r="V14" s="1077"/>
      <c r="W14" s="1077"/>
    </row>
    <row r="15" spans="1:24" s="378" customFormat="1" ht="13.5" customHeight="1" x14ac:dyDescent="0.2">
      <c r="B15" s="1299" t="s">
        <v>34</v>
      </c>
      <c r="C15" s="1383">
        <f>INT(SUM(C8,C10,C12))</f>
        <v>0</v>
      </c>
      <c r="D15" s="1384"/>
      <c r="E15" s="1384"/>
      <c r="F15" s="1423"/>
      <c r="G15" s="1424"/>
      <c r="H15" s="1425"/>
      <c r="I15" s="1375">
        <f>SUM(I8,I10,I12)</f>
        <v>0</v>
      </c>
      <c r="J15" s="1375"/>
      <c r="K15" s="1375"/>
      <c r="L15" s="1375"/>
      <c r="M15" s="1376"/>
      <c r="O15" s="1077"/>
      <c r="P15" s="1077"/>
      <c r="Q15" s="1077"/>
      <c r="R15" s="1077"/>
      <c r="S15" s="1077"/>
      <c r="T15" s="1077"/>
      <c r="U15" s="1077"/>
      <c r="V15" s="1077"/>
      <c r="W15" s="1077"/>
    </row>
    <row r="16" spans="1:24" s="378" customFormat="1" ht="13.5" customHeight="1" x14ac:dyDescent="0.2">
      <c r="B16" s="1300"/>
      <c r="C16" s="1437">
        <f>INT(SUM(C9,C11,C13))</f>
        <v>8100</v>
      </c>
      <c r="D16" s="1437"/>
      <c r="E16" s="1303"/>
      <c r="F16" s="1426"/>
      <c r="G16" s="1427"/>
      <c r="H16" s="1428"/>
      <c r="I16" s="1398">
        <f>SUM(I9,I11,I13)</f>
        <v>2102500</v>
      </c>
      <c r="J16" s="1414"/>
      <c r="K16" s="1414"/>
      <c r="L16" s="1414"/>
      <c r="M16" s="1414"/>
      <c r="O16" s="1476" t="s">
        <v>58</v>
      </c>
      <c r="P16" s="1476"/>
      <c r="Q16" s="1476"/>
      <c r="R16" s="1476"/>
      <c r="S16" s="1476"/>
      <c r="T16" s="1476"/>
      <c r="U16" s="1477"/>
      <c r="V16" s="1478"/>
      <c r="W16" s="1479"/>
    </row>
    <row r="17" spans="1:36" s="378" customFormat="1" ht="6.75" customHeight="1" x14ac:dyDescent="0.2">
      <c r="B17" s="388"/>
      <c r="C17" s="465"/>
      <c r="D17" s="465"/>
      <c r="E17" s="465"/>
      <c r="F17" s="395"/>
      <c r="G17" s="395"/>
      <c r="H17" s="395"/>
      <c r="I17" s="395"/>
      <c r="J17" s="395"/>
      <c r="K17" s="395"/>
      <c r="L17" s="466"/>
      <c r="M17" s="466"/>
      <c r="N17" s="466"/>
      <c r="O17" s="465"/>
      <c r="X17" s="388"/>
      <c r="Y17" s="467"/>
      <c r="AI17" s="466"/>
    </row>
    <row r="18" spans="1:36" ht="23.25" customHeight="1" x14ac:dyDescent="0.2">
      <c r="A18" s="460" t="s">
        <v>293</v>
      </c>
      <c r="C18" s="461"/>
      <c r="D18" s="461"/>
      <c r="E18" s="461"/>
      <c r="F18" s="461"/>
      <c r="G18" s="461"/>
      <c r="H18" s="461"/>
      <c r="I18" s="461"/>
      <c r="J18" s="461"/>
      <c r="K18" s="461"/>
      <c r="L18" s="461"/>
      <c r="O18" s="463"/>
      <c r="P18" s="463"/>
      <c r="Q18" s="463"/>
      <c r="R18" s="463"/>
      <c r="S18" s="463"/>
      <c r="T18" s="463"/>
      <c r="U18" s="463"/>
      <c r="V18" s="463"/>
      <c r="W18" s="463"/>
      <c r="X18" s="463"/>
      <c r="AI18" s="468"/>
      <c r="AJ18" s="468"/>
    </row>
    <row r="19" spans="1:36" s="378" customFormat="1" ht="25.5" customHeight="1" x14ac:dyDescent="0.2">
      <c r="B19" s="462" t="s">
        <v>39</v>
      </c>
      <c r="C19" s="1366" t="s">
        <v>564</v>
      </c>
      <c r="D19" s="1366"/>
      <c r="E19" s="1366"/>
      <c r="F19" s="1367" t="s">
        <v>38</v>
      </c>
      <c r="G19" s="1367"/>
      <c r="H19" s="1367"/>
      <c r="I19" s="1366" t="s">
        <v>46</v>
      </c>
      <c r="J19" s="1366"/>
      <c r="K19" s="1391"/>
      <c r="L19" s="1366"/>
      <c r="M19" s="1366"/>
      <c r="O19" s="1405" t="s">
        <v>857</v>
      </c>
      <c r="P19" s="1405"/>
      <c r="Q19" s="1405"/>
      <c r="R19" s="1405"/>
      <c r="S19" s="1405"/>
      <c r="T19" s="1405"/>
      <c r="U19" s="1405"/>
      <c r="V19" s="1405"/>
      <c r="W19" s="1405"/>
      <c r="X19" s="463"/>
      <c r="Y19" s="468"/>
      <c r="AA19" s="1009" t="s">
        <v>39</v>
      </c>
      <c r="AB19" s="1021" t="s">
        <v>1156</v>
      </c>
      <c r="AC19" s="1022" t="s">
        <v>1157</v>
      </c>
      <c r="AD19" s="1022" t="s">
        <v>1158</v>
      </c>
      <c r="AE19" s="1022" t="s">
        <v>1159</v>
      </c>
      <c r="AI19" s="468"/>
      <c r="AJ19" s="468"/>
    </row>
    <row r="20" spans="1:36" s="378" customFormat="1" ht="13.5" customHeight="1" x14ac:dyDescent="0.2">
      <c r="A20" s="464"/>
      <c r="B20" s="1298" t="s">
        <v>37</v>
      </c>
      <c r="C20" s="1356"/>
      <c r="D20" s="1356"/>
      <c r="E20" s="1356"/>
      <c r="F20" s="1276"/>
      <c r="G20" s="1277"/>
      <c r="H20" s="1012"/>
      <c r="I20" s="1353">
        <f t="shared" ref="I20:I31" si="1">INT(C20)*F20/10</f>
        <v>0</v>
      </c>
      <c r="J20" s="1353"/>
      <c r="K20" s="1353"/>
      <c r="L20" s="1353"/>
      <c r="M20" s="1353"/>
      <c r="O20" s="1405"/>
      <c r="P20" s="1405"/>
      <c r="Q20" s="1405"/>
      <c r="R20" s="1405"/>
      <c r="S20" s="1405"/>
      <c r="T20" s="1405"/>
      <c r="U20" s="1405"/>
      <c r="V20" s="1405"/>
      <c r="W20" s="1405"/>
      <c r="AA20" s="1466" t="s">
        <v>37</v>
      </c>
      <c r="AB20" s="1023">
        <v>2400</v>
      </c>
      <c r="AC20" s="1023">
        <v>2000</v>
      </c>
      <c r="AD20" s="1023">
        <v>1800</v>
      </c>
      <c r="AE20" s="1023">
        <v>1500</v>
      </c>
    </row>
    <row r="21" spans="1:36" s="378" customFormat="1" ht="13.5" customHeight="1" x14ac:dyDescent="0.2">
      <c r="A21" s="464"/>
      <c r="B21" s="1299"/>
      <c r="C21" s="1278">
        <v>500</v>
      </c>
      <c r="D21" s="1278"/>
      <c r="E21" s="1278"/>
      <c r="F21" s="1354">
        <f>IF(J145="○",AB20,AC20)</f>
        <v>2400</v>
      </c>
      <c r="G21" s="1355"/>
      <c r="H21" s="1013" t="s">
        <v>503</v>
      </c>
      <c r="I21" s="1310">
        <f t="shared" si="1"/>
        <v>120000</v>
      </c>
      <c r="J21" s="1310"/>
      <c r="K21" s="1310"/>
      <c r="L21" s="1310"/>
      <c r="M21" s="1310"/>
      <c r="O21" s="1469" t="s">
        <v>858</v>
      </c>
      <c r="P21" s="1470"/>
      <c r="Q21" s="1470"/>
      <c r="R21" s="1470"/>
      <c r="S21" s="1470"/>
      <c r="T21" s="1470"/>
      <c r="U21" s="1470"/>
      <c r="V21" s="1470"/>
      <c r="W21" s="1471"/>
      <c r="AA21" s="1467"/>
      <c r="AB21" s="1024"/>
      <c r="AC21" s="1024"/>
      <c r="AD21" s="1024"/>
      <c r="AE21" s="1024"/>
    </row>
    <row r="22" spans="1:36" s="378" customFormat="1" ht="13.5" customHeight="1" x14ac:dyDescent="0.2">
      <c r="A22" s="464"/>
      <c r="B22" s="1299"/>
      <c r="C22" s="1356"/>
      <c r="D22" s="1356"/>
      <c r="E22" s="1356"/>
      <c r="F22" s="1276"/>
      <c r="G22" s="1277"/>
      <c r="H22" s="1012"/>
      <c r="I22" s="1353">
        <f t="shared" si="1"/>
        <v>0</v>
      </c>
      <c r="J22" s="1353"/>
      <c r="K22" s="1353"/>
      <c r="L22" s="1353"/>
      <c r="M22" s="1353"/>
      <c r="O22" s="1419"/>
      <c r="P22" s="1077"/>
      <c r="Q22" s="1077"/>
      <c r="R22" s="1077"/>
      <c r="S22" s="1077"/>
      <c r="T22" s="1077"/>
      <c r="U22" s="1077"/>
      <c r="V22" s="1077"/>
      <c r="W22" s="1472"/>
      <c r="AA22" s="1467"/>
      <c r="AB22" s="1024"/>
      <c r="AC22" s="1024"/>
      <c r="AD22" s="1024"/>
      <c r="AE22" s="1024"/>
    </row>
    <row r="23" spans="1:36" s="378" customFormat="1" ht="13.5" customHeight="1" x14ac:dyDescent="0.2">
      <c r="A23" s="464"/>
      <c r="B23" s="1300"/>
      <c r="C23" s="1278">
        <v>4500</v>
      </c>
      <c r="D23" s="1278"/>
      <c r="E23" s="1278"/>
      <c r="F23" s="1354">
        <f>IF(J145="○",AD20,AE20)</f>
        <v>1800</v>
      </c>
      <c r="G23" s="1355"/>
      <c r="H23" s="1013" t="s">
        <v>503</v>
      </c>
      <c r="I23" s="1310">
        <f t="shared" si="1"/>
        <v>810000</v>
      </c>
      <c r="J23" s="1310"/>
      <c r="K23" s="1310"/>
      <c r="L23" s="1310"/>
      <c r="M23" s="1310"/>
      <c r="O23" s="1419"/>
      <c r="P23" s="1077"/>
      <c r="Q23" s="1077"/>
      <c r="R23" s="1077"/>
      <c r="S23" s="1077"/>
      <c r="T23" s="1077"/>
      <c r="U23" s="1077"/>
      <c r="V23" s="1077"/>
      <c r="W23" s="1472"/>
      <c r="AA23" s="1468"/>
      <c r="AB23" s="1025"/>
      <c r="AC23" s="1025"/>
      <c r="AD23" s="1025"/>
      <c r="AE23" s="1025"/>
    </row>
    <row r="24" spans="1:36" s="378" customFormat="1" ht="13.5" customHeight="1" x14ac:dyDescent="0.2">
      <c r="A24" s="464"/>
      <c r="B24" s="1298" t="s">
        <v>36</v>
      </c>
      <c r="C24" s="1356"/>
      <c r="D24" s="1356"/>
      <c r="E24" s="1356"/>
      <c r="F24" s="1276"/>
      <c r="G24" s="1277"/>
      <c r="H24" s="1012"/>
      <c r="I24" s="1353">
        <f t="shared" si="1"/>
        <v>0</v>
      </c>
      <c r="J24" s="1353"/>
      <c r="K24" s="1353"/>
      <c r="L24" s="1353"/>
      <c r="M24" s="1353"/>
      <c r="O24" s="1473"/>
      <c r="P24" s="1474"/>
      <c r="Q24" s="1474"/>
      <c r="R24" s="1474"/>
      <c r="S24" s="1474"/>
      <c r="T24" s="1474"/>
      <c r="U24" s="1474"/>
      <c r="V24" s="1474"/>
      <c r="W24" s="1475"/>
      <c r="AA24" s="1466" t="s">
        <v>36</v>
      </c>
      <c r="AB24" s="1023">
        <v>1440</v>
      </c>
      <c r="AC24" s="1023">
        <v>1200</v>
      </c>
      <c r="AD24" s="1023">
        <v>1080</v>
      </c>
      <c r="AE24" s="1023">
        <v>900</v>
      </c>
    </row>
    <row r="25" spans="1:36" s="378" customFormat="1" ht="13.5" customHeight="1" x14ac:dyDescent="0.2">
      <c r="B25" s="1299"/>
      <c r="C25" s="1311">
        <v>100</v>
      </c>
      <c r="D25" s="1312"/>
      <c r="E25" s="1313"/>
      <c r="F25" s="1354">
        <f>IF(J145="○",AB24,AC24)</f>
        <v>1440</v>
      </c>
      <c r="G25" s="1355"/>
      <c r="H25" s="1013" t="s">
        <v>503</v>
      </c>
      <c r="I25" s="1357">
        <f t="shared" si="1"/>
        <v>14400</v>
      </c>
      <c r="J25" s="1358"/>
      <c r="K25" s="1358"/>
      <c r="L25" s="1358"/>
      <c r="M25" s="1359"/>
      <c r="O25" s="396"/>
      <c r="P25" s="396"/>
      <c r="Q25" s="396"/>
      <c r="R25" s="396"/>
      <c r="S25" s="396"/>
      <c r="T25" s="396"/>
      <c r="U25" s="396"/>
      <c r="V25" s="396"/>
      <c r="W25" s="396"/>
      <c r="X25" s="396"/>
      <c r="AA25" s="1467"/>
      <c r="AB25" s="1024"/>
      <c r="AC25" s="1024"/>
      <c r="AD25" s="1024"/>
      <c r="AE25" s="1024"/>
    </row>
    <row r="26" spans="1:36" s="378" customFormat="1" ht="13.5" customHeight="1" x14ac:dyDescent="0.2">
      <c r="B26" s="1299"/>
      <c r="C26" s="1356"/>
      <c r="D26" s="1356"/>
      <c r="E26" s="1356"/>
      <c r="F26" s="1276"/>
      <c r="G26" s="1277"/>
      <c r="H26" s="1012"/>
      <c r="I26" s="1353">
        <f t="shared" si="1"/>
        <v>0</v>
      </c>
      <c r="J26" s="1353"/>
      <c r="K26" s="1353"/>
      <c r="L26" s="1353"/>
      <c r="M26" s="1353"/>
      <c r="O26" s="1077" t="s">
        <v>859</v>
      </c>
      <c r="P26" s="1077"/>
      <c r="Q26" s="1077"/>
      <c r="R26" s="1077"/>
      <c r="S26" s="1077"/>
      <c r="T26" s="1077"/>
      <c r="U26" s="1077"/>
      <c r="V26" s="1077"/>
      <c r="W26" s="1077"/>
      <c r="X26" s="396"/>
      <c r="AA26" s="1467"/>
      <c r="AB26" s="1024"/>
      <c r="AC26" s="1024"/>
      <c r="AD26" s="1024"/>
      <c r="AE26" s="1024"/>
    </row>
    <row r="27" spans="1:36" s="378" customFormat="1" ht="13.5" customHeight="1" x14ac:dyDescent="0.2">
      <c r="B27" s="1300"/>
      <c r="C27" s="1311">
        <v>2900</v>
      </c>
      <c r="D27" s="1312"/>
      <c r="E27" s="1313"/>
      <c r="F27" s="1354">
        <f>IF(J145="○",AD24,AE24)</f>
        <v>1080</v>
      </c>
      <c r="G27" s="1355"/>
      <c r="H27" s="1013" t="s">
        <v>503</v>
      </c>
      <c r="I27" s="1357">
        <f t="shared" si="1"/>
        <v>313200</v>
      </c>
      <c r="J27" s="1358"/>
      <c r="K27" s="1358"/>
      <c r="L27" s="1358"/>
      <c r="M27" s="1359"/>
      <c r="O27" s="1077"/>
      <c r="P27" s="1077"/>
      <c r="Q27" s="1077"/>
      <c r="R27" s="1077"/>
      <c r="S27" s="1077"/>
      <c r="T27" s="1077"/>
      <c r="U27" s="1077"/>
      <c r="V27" s="1077"/>
      <c r="W27" s="1077"/>
      <c r="X27" s="396"/>
      <c r="AA27" s="1468"/>
      <c r="AB27" s="1025"/>
      <c r="AC27" s="1025"/>
      <c r="AD27" s="1025"/>
      <c r="AE27" s="1025"/>
    </row>
    <row r="28" spans="1:36" s="378" customFormat="1" ht="13.5" customHeight="1" x14ac:dyDescent="0.2">
      <c r="B28" s="1298" t="s">
        <v>35</v>
      </c>
      <c r="C28" s="1301"/>
      <c r="D28" s="1301"/>
      <c r="E28" s="1301"/>
      <c r="F28" s="1276"/>
      <c r="G28" s="1277"/>
      <c r="H28" s="1012"/>
      <c r="I28" s="1302">
        <f t="shared" si="1"/>
        <v>0</v>
      </c>
      <c r="J28" s="1302"/>
      <c r="K28" s="1302"/>
      <c r="L28" s="1302"/>
      <c r="M28" s="1302"/>
      <c r="O28" s="1077"/>
      <c r="P28" s="1077"/>
      <c r="Q28" s="1077"/>
      <c r="R28" s="1077"/>
      <c r="S28" s="1077"/>
      <c r="T28" s="1077"/>
      <c r="U28" s="1077"/>
      <c r="V28" s="1077"/>
      <c r="W28" s="1077"/>
      <c r="X28" s="396"/>
      <c r="AA28" s="1466" t="s">
        <v>35</v>
      </c>
      <c r="AB28" s="1023">
        <v>240</v>
      </c>
      <c r="AC28" s="1023">
        <v>200</v>
      </c>
      <c r="AD28" s="1023">
        <v>180</v>
      </c>
      <c r="AE28" s="1023">
        <v>150</v>
      </c>
    </row>
    <row r="29" spans="1:36" s="378" customFormat="1" ht="13.5" customHeight="1" x14ac:dyDescent="0.2">
      <c r="B29" s="1299"/>
      <c r="C29" s="1311">
        <v>0</v>
      </c>
      <c r="D29" s="1312"/>
      <c r="E29" s="1313"/>
      <c r="F29" s="1354">
        <f>IF(J145="○",AB28,AC28)</f>
        <v>240</v>
      </c>
      <c r="G29" s="1355"/>
      <c r="H29" s="1013" t="s">
        <v>503</v>
      </c>
      <c r="I29" s="1357">
        <f t="shared" si="1"/>
        <v>0</v>
      </c>
      <c r="J29" s="1358"/>
      <c r="K29" s="1358"/>
      <c r="L29" s="1358"/>
      <c r="M29" s="1359"/>
      <c r="O29" s="1077"/>
      <c r="P29" s="1077"/>
      <c r="Q29" s="1077"/>
      <c r="R29" s="1077"/>
      <c r="S29" s="1077"/>
      <c r="T29" s="1077"/>
      <c r="U29" s="1077"/>
      <c r="V29" s="1077"/>
      <c r="W29" s="1077"/>
      <c r="X29" s="396"/>
      <c r="AA29" s="1467"/>
      <c r="AB29" s="1024"/>
      <c r="AC29" s="1024"/>
      <c r="AD29" s="1024"/>
      <c r="AE29" s="1024"/>
    </row>
    <row r="30" spans="1:36" s="378" customFormat="1" ht="13.5" customHeight="1" x14ac:dyDescent="0.2">
      <c r="B30" s="1299"/>
      <c r="C30" s="1356"/>
      <c r="D30" s="1356"/>
      <c r="E30" s="1356"/>
      <c r="F30" s="1276"/>
      <c r="G30" s="1277"/>
      <c r="H30" s="1012"/>
      <c r="I30" s="1353">
        <f t="shared" si="1"/>
        <v>0</v>
      </c>
      <c r="J30" s="1353"/>
      <c r="K30" s="1353"/>
      <c r="L30" s="1353"/>
      <c r="M30" s="1353"/>
      <c r="O30" s="1077"/>
      <c r="P30" s="1077"/>
      <c r="Q30" s="1077"/>
      <c r="R30" s="1077"/>
      <c r="S30" s="1077"/>
      <c r="T30" s="1077"/>
      <c r="U30" s="1077"/>
      <c r="V30" s="1077"/>
      <c r="W30" s="1077"/>
      <c r="X30" s="391"/>
      <c r="AA30" s="1467"/>
      <c r="AB30" s="1024"/>
      <c r="AC30" s="1024"/>
      <c r="AD30" s="1024"/>
      <c r="AE30" s="1024"/>
    </row>
    <row r="31" spans="1:36" s="378" customFormat="1" ht="13.5" customHeight="1" x14ac:dyDescent="0.2">
      <c r="B31" s="1300"/>
      <c r="C31" s="1278">
        <v>100</v>
      </c>
      <c r="D31" s="1278"/>
      <c r="E31" s="1278"/>
      <c r="F31" s="1354">
        <f>IF(J145="○",AD28,AE28)</f>
        <v>180</v>
      </c>
      <c r="G31" s="1355"/>
      <c r="H31" s="1013" t="s">
        <v>503</v>
      </c>
      <c r="I31" s="1310">
        <f t="shared" si="1"/>
        <v>1800</v>
      </c>
      <c r="J31" s="1310"/>
      <c r="K31" s="1310"/>
      <c r="L31" s="1310"/>
      <c r="M31" s="1310"/>
      <c r="O31" s="1469" t="s">
        <v>1162</v>
      </c>
      <c r="P31" s="1470"/>
      <c r="Q31" s="1470"/>
      <c r="R31" s="1470"/>
      <c r="S31" s="1470"/>
      <c r="T31" s="1470"/>
      <c r="U31" s="1470"/>
      <c r="V31" s="1470"/>
      <c r="W31" s="1471"/>
      <c r="X31" s="396"/>
      <c r="AA31" s="1468"/>
      <c r="AB31" s="1025"/>
      <c r="AC31" s="1025"/>
      <c r="AD31" s="1025"/>
      <c r="AE31" s="1025"/>
      <c r="AH31" s="396"/>
    </row>
    <row r="32" spans="1:36" s="378" customFormat="1" ht="13.5" customHeight="1" x14ac:dyDescent="0.2">
      <c r="B32" s="1299" t="s">
        <v>34</v>
      </c>
      <c r="C32" s="1372">
        <f>INT(SUM(C20,C22,C24,C26,C28,C30))</f>
        <v>0</v>
      </c>
      <c r="D32" s="1373"/>
      <c r="E32" s="1374"/>
      <c r="F32" s="1360"/>
      <c r="G32" s="1361"/>
      <c r="H32" s="1362"/>
      <c r="I32" s="1353">
        <f>SUM(I20,I22,I24,I26,I28,I30)</f>
        <v>0</v>
      </c>
      <c r="J32" s="1353"/>
      <c r="K32" s="1353"/>
      <c r="L32" s="1353"/>
      <c r="M32" s="1353"/>
      <c r="O32" s="1419"/>
      <c r="P32" s="1077"/>
      <c r="Q32" s="1077"/>
      <c r="R32" s="1077"/>
      <c r="S32" s="1077"/>
      <c r="T32" s="1077"/>
      <c r="U32" s="1077"/>
      <c r="V32" s="1077"/>
      <c r="W32" s="1472"/>
    </row>
    <row r="33" spans="1:29" s="378" customFormat="1" ht="13.5" customHeight="1" x14ac:dyDescent="0.2">
      <c r="B33" s="1300"/>
      <c r="C33" s="1442">
        <f>INT(SUM(C21,C23,C25,C27,C29,C31))</f>
        <v>8100</v>
      </c>
      <c r="D33" s="1442"/>
      <c r="E33" s="1443"/>
      <c r="F33" s="1363"/>
      <c r="G33" s="1364"/>
      <c r="H33" s="1365"/>
      <c r="I33" s="1359">
        <f>SUM(I21,I23,I25,I27,I29,I31)</f>
        <v>1259400</v>
      </c>
      <c r="J33" s="1310"/>
      <c r="K33" s="1310"/>
      <c r="L33" s="1310"/>
      <c r="M33" s="1310"/>
      <c r="O33" s="1419"/>
      <c r="P33" s="1077"/>
      <c r="Q33" s="1077"/>
      <c r="R33" s="1077"/>
      <c r="S33" s="1077"/>
      <c r="T33" s="1077"/>
      <c r="U33" s="1077"/>
      <c r="V33" s="1077"/>
      <c r="W33" s="1472"/>
    </row>
    <row r="34" spans="1:29" s="378" customFormat="1" ht="24" customHeight="1" x14ac:dyDescent="0.2">
      <c r="B34" s="388"/>
      <c r="C34" s="465"/>
      <c r="D34" s="465"/>
      <c r="E34" s="465"/>
      <c r="F34" s="469"/>
      <c r="G34" s="469"/>
      <c r="H34" s="469"/>
      <c r="I34" s="466"/>
      <c r="J34" s="470"/>
      <c r="K34" s="466"/>
      <c r="L34" s="466"/>
      <c r="M34" s="466"/>
      <c r="O34" s="1419"/>
      <c r="P34" s="1077"/>
      <c r="Q34" s="1077"/>
      <c r="R34" s="1077"/>
      <c r="S34" s="1077"/>
      <c r="T34" s="1077"/>
      <c r="U34" s="1077"/>
      <c r="V34" s="1077"/>
      <c r="W34" s="1472"/>
    </row>
    <row r="35" spans="1:29" s="378" customFormat="1" ht="25" customHeight="1" x14ac:dyDescent="0.2">
      <c r="B35" s="388"/>
      <c r="C35" s="465"/>
      <c r="D35" s="465"/>
      <c r="E35" s="465"/>
      <c r="F35" s="469"/>
      <c r="G35" s="469"/>
      <c r="H35" s="469"/>
      <c r="I35" s="466"/>
      <c r="J35" s="466"/>
      <c r="K35" s="466"/>
      <c r="L35" s="466"/>
      <c r="M35" s="466"/>
      <c r="O35" s="514"/>
      <c r="P35" s="1371" t="s">
        <v>1163</v>
      </c>
      <c r="Q35" s="1371"/>
      <c r="R35" s="1371"/>
      <c r="S35" s="1371"/>
      <c r="T35" s="1371"/>
      <c r="U35" s="1371"/>
      <c r="V35" s="378" t="s">
        <v>57</v>
      </c>
      <c r="W35" s="529"/>
    </row>
    <row r="36" spans="1:29" s="378" customFormat="1" ht="25" customHeight="1" x14ac:dyDescent="0.2">
      <c r="B36" s="388"/>
      <c r="C36" s="465"/>
      <c r="D36" s="465"/>
      <c r="E36" s="465"/>
      <c r="F36" s="469"/>
      <c r="G36" s="469"/>
      <c r="H36" s="469"/>
      <c r="I36" s="466"/>
      <c r="J36" s="466"/>
      <c r="K36" s="466"/>
      <c r="L36" s="466"/>
      <c r="M36" s="466"/>
      <c r="O36" s="472"/>
      <c r="P36" s="1409"/>
      <c r="Q36" s="1409"/>
      <c r="R36" s="1409"/>
      <c r="S36" s="1409"/>
      <c r="T36" s="1409"/>
      <c r="U36" s="1409"/>
      <c r="V36" s="475"/>
      <c r="W36" s="530"/>
    </row>
    <row r="37" spans="1:29" ht="22.5" customHeight="1" x14ac:dyDescent="0.2">
      <c r="A37" s="460" t="s">
        <v>294</v>
      </c>
      <c r="C37" s="461"/>
      <c r="D37" s="461"/>
      <c r="E37" s="461"/>
      <c r="F37" s="461"/>
      <c r="G37" s="461"/>
      <c r="H37" s="461"/>
      <c r="I37" s="461"/>
      <c r="J37" s="461"/>
      <c r="K37" s="461"/>
      <c r="L37" s="461"/>
    </row>
    <row r="38" spans="1:29" s="378" customFormat="1" ht="25.5" customHeight="1" x14ac:dyDescent="0.2">
      <c r="B38" s="462" t="s">
        <v>39</v>
      </c>
      <c r="C38" s="1366" t="s">
        <v>564</v>
      </c>
      <c r="D38" s="1366"/>
      <c r="E38" s="1366"/>
      <c r="F38" s="1367" t="s">
        <v>38</v>
      </c>
      <c r="G38" s="1367"/>
      <c r="H38" s="1367"/>
      <c r="I38" s="1366" t="s">
        <v>432</v>
      </c>
      <c r="J38" s="1366"/>
      <c r="K38" s="1391"/>
      <c r="L38" s="1366"/>
      <c r="M38" s="1366"/>
      <c r="O38" s="1079" t="s">
        <v>1164</v>
      </c>
      <c r="P38" s="1079"/>
      <c r="Q38" s="1079"/>
      <c r="R38" s="1079"/>
      <c r="S38" s="1079"/>
      <c r="T38" s="1079"/>
      <c r="U38" s="1079"/>
      <c r="V38" s="1079"/>
      <c r="W38" s="1079"/>
      <c r="X38" s="468"/>
      <c r="Y38" s="468"/>
      <c r="Z38" s="468"/>
      <c r="AA38" s="1009" t="s">
        <v>39</v>
      </c>
      <c r="AB38" s="1021" t="s">
        <v>1156</v>
      </c>
      <c r="AC38" s="1022" t="s">
        <v>1157</v>
      </c>
    </row>
    <row r="39" spans="1:29" s="378" customFormat="1" ht="13.5" customHeight="1" x14ac:dyDescent="0.2">
      <c r="A39" s="464"/>
      <c r="B39" s="1370" t="s">
        <v>37</v>
      </c>
      <c r="C39" s="1392"/>
      <c r="D39" s="1392"/>
      <c r="E39" s="1392"/>
      <c r="F39" s="1308"/>
      <c r="G39" s="1309"/>
      <c r="H39" s="1014"/>
      <c r="I39" s="1284">
        <f t="shared" ref="I39:I44" si="2">ROUNDDOWN((INT(C39)*F39/10),0)</f>
        <v>0</v>
      </c>
      <c r="J39" s="1285"/>
      <c r="K39" s="1285"/>
      <c r="L39" s="1285"/>
      <c r="M39" s="1286"/>
      <c r="O39" s="1079"/>
      <c r="P39" s="1079"/>
      <c r="Q39" s="1079"/>
      <c r="R39" s="1079"/>
      <c r="S39" s="1079"/>
      <c r="T39" s="1079"/>
      <c r="U39" s="1079"/>
      <c r="V39" s="1079"/>
      <c r="W39" s="1079"/>
      <c r="X39" s="463"/>
      <c r="AA39" s="1480" t="s">
        <v>37</v>
      </c>
      <c r="AB39" s="1026"/>
      <c r="AC39" s="1026"/>
    </row>
    <row r="40" spans="1:29" s="378" customFormat="1" ht="13.5" customHeight="1" x14ac:dyDescent="0.2">
      <c r="A40" s="464"/>
      <c r="B40" s="1300"/>
      <c r="C40" s="1399">
        <v>5000</v>
      </c>
      <c r="D40" s="1101"/>
      <c r="E40" s="1102"/>
      <c r="F40" s="1354">
        <f>IF(I190="○",AB40,AC40)</f>
        <v>3666</v>
      </c>
      <c r="G40" s="1355"/>
      <c r="H40" s="1015" t="s">
        <v>503</v>
      </c>
      <c r="I40" s="1396">
        <f t="shared" si="2"/>
        <v>1833000</v>
      </c>
      <c r="J40" s="1397"/>
      <c r="K40" s="1397"/>
      <c r="L40" s="1397"/>
      <c r="M40" s="1398"/>
      <c r="O40" s="1079" t="s">
        <v>1021</v>
      </c>
      <c r="P40" s="1079"/>
      <c r="Q40" s="1079"/>
      <c r="R40" s="1079"/>
      <c r="S40" s="1079"/>
      <c r="T40" s="1079"/>
      <c r="U40" s="1079"/>
      <c r="V40" s="1079"/>
      <c r="W40" s="1079"/>
      <c r="X40" s="463"/>
      <c r="AA40" s="1480"/>
      <c r="AB40" s="1025">
        <v>4400</v>
      </c>
      <c r="AC40" s="1025">
        <v>3666</v>
      </c>
    </row>
    <row r="41" spans="1:29" s="378" customFormat="1" ht="13.5" customHeight="1" x14ac:dyDescent="0.2">
      <c r="A41" s="464"/>
      <c r="B41" s="1370" t="s">
        <v>36</v>
      </c>
      <c r="C41" s="1392"/>
      <c r="D41" s="1392"/>
      <c r="E41" s="1392"/>
      <c r="F41" s="1308"/>
      <c r="G41" s="1309"/>
      <c r="H41" s="1014"/>
      <c r="I41" s="1284">
        <f t="shared" si="2"/>
        <v>0</v>
      </c>
      <c r="J41" s="1285"/>
      <c r="K41" s="1285"/>
      <c r="L41" s="1285"/>
      <c r="M41" s="1286"/>
      <c r="O41" s="1079"/>
      <c r="P41" s="1079"/>
      <c r="Q41" s="1079"/>
      <c r="R41" s="1079"/>
      <c r="S41" s="1079"/>
      <c r="T41" s="1079"/>
      <c r="U41" s="1079"/>
      <c r="V41" s="1079"/>
      <c r="W41" s="1079"/>
      <c r="X41" s="463"/>
      <c r="AA41" s="1480" t="s">
        <v>36</v>
      </c>
      <c r="AB41" s="1023"/>
      <c r="AC41" s="1023"/>
    </row>
    <row r="42" spans="1:29" s="378" customFormat="1" ht="13.5" customHeight="1" x14ac:dyDescent="0.2">
      <c r="B42" s="1300"/>
      <c r="C42" s="1399">
        <v>3000</v>
      </c>
      <c r="D42" s="1101"/>
      <c r="E42" s="1102"/>
      <c r="F42" s="1354">
        <f>IF(I190="○",AB42,AC42)</f>
        <v>1666</v>
      </c>
      <c r="G42" s="1355"/>
      <c r="H42" s="1015" t="s">
        <v>503</v>
      </c>
      <c r="I42" s="1396">
        <f t="shared" si="2"/>
        <v>499800</v>
      </c>
      <c r="J42" s="1397"/>
      <c r="K42" s="1397"/>
      <c r="L42" s="1397"/>
      <c r="M42" s="1398"/>
      <c r="O42" s="1079"/>
      <c r="P42" s="1079"/>
      <c r="Q42" s="1079"/>
      <c r="R42" s="1079"/>
      <c r="S42" s="1079"/>
      <c r="T42" s="1079"/>
      <c r="U42" s="1079"/>
      <c r="V42" s="1079"/>
      <c r="W42" s="1079"/>
      <c r="X42" s="463"/>
      <c r="AA42" s="1480"/>
      <c r="AB42" s="1025">
        <v>2000</v>
      </c>
      <c r="AC42" s="1025">
        <v>1666</v>
      </c>
    </row>
    <row r="43" spans="1:29" s="378" customFormat="1" ht="13.5" customHeight="1" x14ac:dyDescent="0.2">
      <c r="B43" s="1298" t="s">
        <v>35</v>
      </c>
      <c r="C43" s="1282"/>
      <c r="D43" s="1282"/>
      <c r="E43" s="1282"/>
      <c r="F43" s="1308"/>
      <c r="G43" s="1309"/>
      <c r="H43" s="1014"/>
      <c r="I43" s="1283">
        <f t="shared" si="2"/>
        <v>0</v>
      </c>
      <c r="J43" s="1283"/>
      <c r="K43" s="1283"/>
      <c r="L43" s="1283"/>
      <c r="M43" s="1283"/>
      <c r="O43" s="1079"/>
      <c r="P43" s="1079"/>
      <c r="Q43" s="1079"/>
      <c r="R43" s="1079"/>
      <c r="S43" s="1079"/>
      <c r="T43" s="1079"/>
      <c r="U43" s="1079"/>
      <c r="V43" s="1079"/>
      <c r="W43" s="1079"/>
      <c r="X43" s="468"/>
      <c r="AA43" s="1480" t="s">
        <v>35</v>
      </c>
      <c r="AB43" s="1023"/>
      <c r="AC43" s="1023"/>
    </row>
    <row r="44" spans="1:29" s="378" customFormat="1" ht="13.5" customHeight="1" x14ac:dyDescent="0.2">
      <c r="B44" s="1300"/>
      <c r="C44" s="1399">
        <v>100</v>
      </c>
      <c r="D44" s="1101"/>
      <c r="E44" s="1102"/>
      <c r="F44" s="1354">
        <f>IF(I190="○",AB44,AC44)</f>
        <v>333</v>
      </c>
      <c r="G44" s="1355"/>
      <c r="H44" s="1016" t="s">
        <v>503</v>
      </c>
      <c r="I44" s="1444">
        <f t="shared" si="2"/>
        <v>3330</v>
      </c>
      <c r="J44" s="1444"/>
      <c r="K44" s="1444"/>
      <c r="L44" s="1444"/>
      <c r="M44" s="1444"/>
      <c r="O44" s="1077" t="s">
        <v>1022</v>
      </c>
      <c r="P44" s="1077"/>
      <c r="Q44" s="1077"/>
      <c r="R44" s="1077"/>
      <c r="S44" s="1077"/>
      <c r="T44" s="1077"/>
      <c r="U44" s="1077"/>
      <c r="V44" s="1462" t="s">
        <v>1023</v>
      </c>
      <c r="W44" s="1463" t="s">
        <v>66</v>
      </c>
      <c r="X44" s="468"/>
      <c r="AA44" s="1480"/>
      <c r="AB44" s="1025">
        <v>400</v>
      </c>
      <c r="AC44" s="1025">
        <v>333</v>
      </c>
    </row>
    <row r="45" spans="1:29" s="378" customFormat="1" ht="0.75" customHeight="1" x14ac:dyDescent="0.2">
      <c r="B45" s="1287" t="s">
        <v>852</v>
      </c>
      <c r="C45" s="1288"/>
      <c r="D45" s="1288"/>
      <c r="E45" s="1288"/>
      <c r="F45" s="1288"/>
      <c r="G45" s="1288"/>
      <c r="H45" s="1288"/>
      <c r="I45" s="1288"/>
      <c r="J45" s="1288"/>
      <c r="K45" s="1288"/>
      <c r="L45" s="1288"/>
      <c r="M45" s="1289"/>
      <c r="O45" s="1077"/>
      <c r="P45" s="1077"/>
      <c r="Q45" s="1077"/>
      <c r="R45" s="1077"/>
      <c r="S45" s="1077"/>
      <c r="T45" s="1077"/>
      <c r="U45" s="1077"/>
      <c r="V45" s="1462"/>
      <c r="W45" s="1464"/>
      <c r="X45" s="1481"/>
    </row>
    <row r="46" spans="1:29" s="378" customFormat="1" ht="13.5" customHeight="1" x14ac:dyDescent="0.2">
      <c r="B46" s="1299" t="s">
        <v>34</v>
      </c>
      <c r="C46" s="1383">
        <f>SUM(C39,C41,C43)</f>
        <v>0</v>
      </c>
      <c r="D46" s="1384"/>
      <c r="E46" s="1384"/>
      <c r="F46" s="1377"/>
      <c r="G46" s="1378"/>
      <c r="H46" s="1379"/>
      <c r="I46" s="1375">
        <f>SUM(I39,I41,I43)</f>
        <v>0</v>
      </c>
      <c r="J46" s="1375"/>
      <c r="K46" s="1375"/>
      <c r="L46" s="1375"/>
      <c r="M46" s="1376"/>
      <c r="O46" s="1077"/>
      <c r="P46" s="1077"/>
      <c r="Q46" s="1077"/>
      <c r="R46" s="1077"/>
      <c r="S46" s="1077"/>
      <c r="T46" s="1077"/>
      <c r="U46" s="1077"/>
      <c r="V46" s="1306"/>
      <c r="W46" s="1465"/>
      <c r="X46" s="1481"/>
    </row>
    <row r="47" spans="1:29" s="378" customFormat="1" ht="13.5" customHeight="1" x14ac:dyDescent="0.2">
      <c r="B47" s="1300"/>
      <c r="C47" s="1303">
        <f>INT(SUM(C40,C42,C44))</f>
        <v>8100</v>
      </c>
      <c r="D47" s="1304"/>
      <c r="E47" s="1304"/>
      <c r="F47" s="1380"/>
      <c r="G47" s="1381"/>
      <c r="H47" s="1382"/>
      <c r="I47" s="1398">
        <f>IF(W44="○",MIN(SUM(I40,I42,I44),T47),SUM(I40,I42,I44))</f>
        <v>2000000</v>
      </c>
      <c r="J47" s="1414"/>
      <c r="K47" s="1414"/>
      <c r="L47" s="1414"/>
      <c r="M47" s="1414"/>
      <c r="O47" s="1077" t="s">
        <v>1024</v>
      </c>
      <c r="P47" s="1077"/>
      <c r="Q47" s="1077"/>
      <c r="R47" s="1077"/>
      <c r="S47" s="1077"/>
      <c r="T47" s="1482">
        <f>E54*2000000</f>
        <v>2000000</v>
      </c>
      <c r="U47" s="1482"/>
      <c r="V47" s="1482"/>
      <c r="W47" s="1482"/>
    </row>
    <row r="48" spans="1:29" s="378" customFormat="1" ht="8.25" customHeight="1" x14ac:dyDescent="0.2">
      <c r="B48" s="388"/>
      <c r="C48" s="465"/>
      <c r="D48" s="465"/>
      <c r="E48" s="465"/>
      <c r="F48" s="469"/>
      <c r="G48" s="469"/>
      <c r="H48" s="469"/>
      <c r="I48" s="466"/>
      <c r="J48" s="466"/>
      <c r="K48" s="466"/>
      <c r="L48" s="466"/>
      <c r="M48" s="466"/>
      <c r="O48" s="471"/>
      <c r="P48" s="471"/>
      <c r="Q48" s="471"/>
      <c r="R48" s="471"/>
      <c r="S48" s="471"/>
    </row>
    <row r="49" spans="1:29" s="378" customFormat="1" ht="19.5" customHeight="1" x14ac:dyDescent="0.2">
      <c r="A49" s="397" t="s">
        <v>853</v>
      </c>
      <c r="P49" s="395"/>
      <c r="Q49" s="395"/>
      <c r="R49" s="395"/>
      <c r="S49" s="395"/>
      <c r="T49" s="395"/>
      <c r="U49" s="395"/>
      <c r="V49" s="395"/>
      <c r="W49" s="395"/>
      <c r="X49" s="395"/>
    </row>
    <row r="50" spans="1:29" s="378" customFormat="1" ht="25.5" customHeight="1" x14ac:dyDescent="0.2">
      <c r="B50" s="416"/>
      <c r="C50" s="417"/>
      <c r="D50" s="417"/>
      <c r="E50" s="1175" t="s">
        <v>23</v>
      </c>
      <c r="F50" s="1403"/>
      <c r="G50" s="1403"/>
      <c r="H50" s="1403"/>
      <c r="I50" s="1176"/>
      <c r="J50" s="1080" t="s">
        <v>22</v>
      </c>
      <c r="K50" s="1342"/>
      <c r="L50" s="1080"/>
      <c r="M50" s="1080"/>
      <c r="N50" s="1080"/>
      <c r="O50" s="1404"/>
      <c r="P50" s="1350" t="s">
        <v>1393</v>
      </c>
      <c r="Q50" s="1351"/>
      <c r="R50" s="1351"/>
      <c r="S50" s="1351"/>
      <c r="T50" s="1352"/>
      <c r="U50" s="1490" t="s">
        <v>504</v>
      </c>
      <c r="V50" s="1490"/>
      <c r="W50" s="1490"/>
      <c r="X50" s="395"/>
    </row>
    <row r="51" spans="1:29" s="378" customFormat="1" ht="25.5" customHeight="1" x14ac:dyDescent="0.2">
      <c r="B51" s="1305" t="s">
        <v>62</v>
      </c>
      <c r="C51" s="1306"/>
      <c r="D51" s="1307"/>
      <c r="E51" s="472"/>
      <c r="F51" s="473"/>
      <c r="G51" s="474"/>
      <c r="H51" s="475" t="s">
        <v>21</v>
      </c>
      <c r="I51" s="475"/>
      <c r="J51" s="472"/>
      <c r="K51" s="475"/>
      <c r="L51" s="473"/>
      <c r="M51" s="476"/>
      <c r="N51" s="475" t="s">
        <v>21</v>
      </c>
      <c r="O51" s="477"/>
      <c r="P51" s="975"/>
      <c r="Q51" s="604" t="s">
        <v>1027</v>
      </c>
      <c r="R51" s="605"/>
      <c r="S51" s="535" t="s">
        <v>21</v>
      </c>
      <c r="T51" s="974"/>
      <c r="U51" s="1490"/>
      <c r="V51" s="1490"/>
      <c r="W51" s="1490"/>
      <c r="X51" s="395"/>
    </row>
    <row r="52" spans="1:29" s="378" customFormat="1" ht="14.25" customHeight="1" x14ac:dyDescent="0.2">
      <c r="B52" s="379"/>
      <c r="C52" s="379"/>
      <c r="D52" s="379"/>
      <c r="F52" s="382"/>
      <c r="G52" s="478"/>
      <c r="L52" s="382"/>
      <c r="M52" s="478"/>
      <c r="P52" s="396"/>
      <c r="Q52" s="396"/>
      <c r="R52" s="396"/>
      <c r="S52" s="396"/>
      <c r="T52" s="396"/>
      <c r="U52" s="396"/>
      <c r="V52" s="396"/>
      <c r="W52" s="396"/>
      <c r="X52" s="395"/>
    </row>
    <row r="53" spans="1:29" s="378" customFormat="1" ht="18" customHeight="1" x14ac:dyDescent="0.2">
      <c r="B53" s="479" t="s">
        <v>561</v>
      </c>
      <c r="C53" s="480"/>
      <c r="D53" s="480"/>
      <c r="E53" s="480"/>
      <c r="F53" s="481"/>
      <c r="G53" s="481"/>
      <c r="H53" s="481"/>
      <c r="I53" s="481"/>
      <c r="J53" s="481"/>
      <c r="K53" s="481"/>
      <c r="L53" s="482"/>
      <c r="M53" s="482"/>
      <c r="N53" s="482"/>
      <c r="O53" s="483"/>
      <c r="P53" s="483"/>
      <c r="Q53" s="483"/>
      <c r="R53" s="483"/>
      <c r="S53" s="483"/>
      <c r="T53" s="483"/>
      <c r="U53" s="483"/>
      <c r="V53" s="483"/>
      <c r="W53" s="484"/>
    </row>
    <row r="54" spans="1:29" s="378" customFormat="1" ht="21" customHeight="1" x14ac:dyDescent="0.2">
      <c r="B54" s="485" t="s">
        <v>49</v>
      </c>
      <c r="E54" s="1483">
        <v>1</v>
      </c>
      <c r="F54" s="1483"/>
      <c r="G54" s="1483"/>
      <c r="H54" s="486"/>
      <c r="I54" s="486"/>
      <c r="J54" s="486"/>
      <c r="K54" s="486"/>
      <c r="W54" s="487"/>
      <c r="X54" s="456"/>
      <c r="Y54" s="456"/>
      <c r="Z54" s="456"/>
      <c r="AA54" s="456"/>
      <c r="AB54" s="456"/>
      <c r="AC54" s="456"/>
    </row>
    <row r="55" spans="1:29" s="378" customFormat="1" ht="6.75" customHeight="1" x14ac:dyDescent="0.2">
      <c r="B55" s="485"/>
      <c r="E55" s="488"/>
      <c r="F55" s="486"/>
      <c r="G55" s="486"/>
      <c r="H55" s="486"/>
      <c r="I55" s="486"/>
      <c r="J55" s="486"/>
      <c r="K55" s="486"/>
      <c r="W55" s="487"/>
      <c r="X55" s="456"/>
      <c r="Y55" s="456"/>
      <c r="Z55" s="456"/>
      <c r="AA55" s="456"/>
      <c r="AB55" s="456"/>
      <c r="AC55" s="456"/>
    </row>
    <row r="56" spans="1:29" s="378" customFormat="1" ht="16.5" customHeight="1" x14ac:dyDescent="0.2">
      <c r="B56" s="485" t="s">
        <v>48</v>
      </c>
      <c r="E56" s="489"/>
      <c r="F56" s="459" t="s">
        <v>33</v>
      </c>
      <c r="I56" s="489" t="s">
        <v>66</v>
      </c>
      <c r="J56" s="378" t="s">
        <v>31</v>
      </c>
      <c r="N56" s="489"/>
      <c r="O56" s="378" t="s">
        <v>32</v>
      </c>
      <c r="R56" s="489"/>
      <c r="S56" s="459" t="s">
        <v>30</v>
      </c>
      <c r="W56" s="487"/>
      <c r="X56" s="456"/>
      <c r="Y56" s="456"/>
      <c r="Z56" s="456"/>
      <c r="AA56" s="456"/>
      <c r="AB56" s="456"/>
      <c r="AC56" s="456"/>
    </row>
    <row r="57" spans="1:29" s="378" customFormat="1" ht="6.75" customHeight="1" x14ac:dyDescent="0.2">
      <c r="B57" s="485"/>
      <c r="E57" s="490"/>
      <c r="F57" s="486"/>
      <c r="G57" s="486"/>
      <c r="H57" s="486"/>
      <c r="I57" s="486"/>
      <c r="J57" s="486"/>
      <c r="K57" s="486"/>
      <c r="W57" s="487"/>
      <c r="X57" s="456"/>
      <c r="Y57" s="456"/>
      <c r="Z57" s="456"/>
      <c r="AA57" s="456"/>
      <c r="AB57" s="456"/>
      <c r="AC57" s="456"/>
    </row>
    <row r="58" spans="1:29" s="378" customFormat="1" ht="16.5" customHeight="1" x14ac:dyDescent="0.2">
      <c r="B58" s="485" t="s">
        <v>47</v>
      </c>
      <c r="G58" s="489"/>
      <c r="H58" s="378" t="s">
        <v>51</v>
      </c>
      <c r="I58" s="379"/>
      <c r="J58" s="489"/>
      <c r="K58" s="379"/>
      <c r="L58" s="378" t="s">
        <v>52</v>
      </c>
      <c r="N58" s="489" t="s">
        <v>66</v>
      </c>
      <c r="O58" s="378" t="s">
        <v>53</v>
      </c>
      <c r="Q58" s="489"/>
      <c r="R58" s="378" t="s">
        <v>54</v>
      </c>
      <c r="W58" s="487"/>
      <c r="X58" s="456"/>
      <c r="Y58" s="456"/>
      <c r="Z58" s="456"/>
      <c r="AA58" s="456"/>
      <c r="AB58" s="456"/>
      <c r="AC58" s="456"/>
    </row>
    <row r="59" spans="1:29" s="378" customFormat="1" ht="6.75" customHeight="1" x14ac:dyDescent="0.2">
      <c r="B59" s="485"/>
      <c r="E59" s="486"/>
      <c r="F59" s="486"/>
      <c r="G59" s="486"/>
      <c r="I59" s="486"/>
      <c r="W59" s="487"/>
      <c r="X59" s="456"/>
      <c r="Y59" s="456"/>
      <c r="Z59" s="456"/>
      <c r="AA59" s="456"/>
      <c r="AB59" s="456"/>
      <c r="AC59" s="456"/>
    </row>
    <row r="60" spans="1:29" ht="16.5" customHeight="1" x14ac:dyDescent="0.2">
      <c r="B60" s="485"/>
      <c r="C60" s="378"/>
      <c r="D60" s="378"/>
      <c r="E60" s="378"/>
      <c r="F60" s="378"/>
      <c r="G60" s="489"/>
      <c r="H60" s="378" t="s">
        <v>55</v>
      </c>
      <c r="I60" s="379"/>
      <c r="J60" s="489"/>
      <c r="K60" s="379"/>
      <c r="L60" s="378" t="s">
        <v>56</v>
      </c>
      <c r="M60" s="378"/>
      <c r="N60" s="489"/>
      <c r="O60" s="378" t="s">
        <v>693</v>
      </c>
      <c r="P60" s="378"/>
      <c r="Q60" s="489"/>
      <c r="R60" s="378" t="s">
        <v>694</v>
      </c>
      <c r="S60" s="378"/>
      <c r="T60" s="378"/>
      <c r="U60" s="378"/>
      <c r="V60" s="378"/>
      <c r="W60" s="491"/>
    </row>
    <row r="61" spans="1:29" s="378" customFormat="1" ht="6.75" customHeight="1" x14ac:dyDescent="0.2">
      <c r="B61" s="492"/>
      <c r="C61" s="456"/>
      <c r="D61" s="456"/>
      <c r="E61" s="493"/>
      <c r="F61" s="493"/>
      <c r="G61" s="493"/>
      <c r="H61" s="493"/>
      <c r="I61" s="493"/>
      <c r="J61" s="493"/>
      <c r="K61" s="493"/>
      <c r="L61" s="456"/>
      <c r="M61" s="456"/>
      <c r="N61" s="456"/>
      <c r="O61" s="456"/>
      <c r="P61" s="456"/>
      <c r="Q61" s="456"/>
      <c r="R61" s="456"/>
      <c r="S61" s="456"/>
      <c r="T61" s="456"/>
      <c r="U61" s="456"/>
      <c r="V61" s="456"/>
      <c r="W61" s="487"/>
      <c r="X61" s="456"/>
      <c r="Y61" s="456"/>
      <c r="Z61" s="456"/>
      <c r="AA61" s="456"/>
      <c r="AB61" s="456"/>
      <c r="AC61" s="456"/>
    </row>
    <row r="62" spans="1:29" s="378" customFormat="1" ht="16.5" customHeight="1" x14ac:dyDescent="0.2">
      <c r="B62" s="485" t="s">
        <v>1074</v>
      </c>
      <c r="G62" s="494"/>
      <c r="H62" s="493"/>
      <c r="I62" s="493"/>
      <c r="J62" s="493"/>
      <c r="K62" s="493"/>
      <c r="L62" s="456"/>
      <c r="M62" s="456"/>
      <c r="N62" s="456"/>
      <c r="O62" s="456"/>
      <c r="P62" s="456"/>
      <c r="Q62" s="456"/>
      <c r="R62" s="456"/>
      <c r="S62" s="456"/>
      <c r="T62" s="456"/>
      <c r="U62" s="456"/>
      <c r="V62" s="456"/>
      <c r="W62" s="487"/>
      <c r="X62" s="456"/>
      <c r="Y62" s="456"/>
      <c r="Z62" s="456"/>
      <c r="AA62" s="456"/>
      <c r="AB62" s="456"/>
      <c r="AC62" s="456"/>
    </row>
    <row r="63" spans="1:29" s="378" customFormat="1" ht="6.75" customHeight="1" x14ac:dyDescent="0.2">
      <c r="B63" s="492"/>
      <c r="C63" s="456"/>
      <c r="D63" s="456"/>
      <c r="E63" s="493"/>
      <c r="F63" s="493"/>
      <c r="G63" s="493"/>
      <c r="H63" s="493"/>
      <c r="I63" s="493"/>
      <c r="J63" s="493"/>
      <c r="K63" s="493"/>
      <c r="L63" s="456"/>
      <c r="M63" s="456"/>
      <c r="N63" s="456"/>
      <c r="O63" s="456"/>
      <c r="P63" s="456"/>
      <c r="Q63" s="456"/>
      <c r="R63" s="456"/>
      <c r="S63" s="456"/>
      <c r="T63" s="456"/>
      <c r="U63" s="456"/>
      <c r="V63" s="456"/>
      <c r="W63" s="487"/>
      <c r="X63" s="456"/>
      <c r="Y63" s="456"/>
      <c r="Z63" s="456"/>
      <c r="AA63" s="456"/>
      <c r="AB63" s="456"/>
      <c r="AC63" s="456"/>
    </row>
    <row r="64" spans="1:29" ht="16.5" customHeight="1" x14ac:dyDescent="0.2">
      <c r="B64" s="495" t="s">
        <v>695</v>
      </c>
      <c r="C64" s="381"/>
      <c r="D64" s="381"/>
      <c r="E64" s="381"/>
      <c r="F64" s="381"/>
      <c r="W64" s="491"/>
    </row>
    <row r="65" spans="1:33" ht="32.25" customHeight="1" x14ac:dyDescent="0.2">
      <c r="B65" s="1484" t="s">
        <v>735</v>
      </c>
      <c r="C65" s="1485"/>
      <c r="D65" s="1486"/>
      <c r="E65" s="1322"/>
      <c r="F65" s="1323"/>
      <c r="G65" s="1324"/>
      <c r="H65" s="1400" t="s">
        <v>736</v>
      </c>
      <c r="I65" s="1401"/>
      <c r="J65" s="1402"/>
      <c r="K65" s="959"/>
      <c r="L65" s="1322"/>
      <c r="M65" s="1323"/>
      <c r="N65" s="1324"/>
      <c r="Q65" s="1401" t="s">
        <v>692</v>
      </c>
      <c r="R65" s="1401"/>
      <c r="S65" s="1402"/>
      <c r="T65" s="1322"/>
      <c r="U65" s="1323"/>
      <c r="V65" s="1324"/>
      <c r="W65" s="491"/>
    </row>
    <row r="66" spans="1:33" ht="6.75" customHeight="1" x14ac:dyDescent="0.2">
      <c r="B66" s="496"/>
      <c r="C66" s="497"/>
      <c r="D66" s="497"/>
      <c r="E66" s="497"/>
      <c r="F66" s="497"/>
      <c r="G66" s="498"/>
      <c r="H66" s="499"/>
      <c r="I66" s="500"/>
      <c r="J66" s="500"/>
      <c r="K66" s="500"/>
      <c r="L66" s="500"/>
      <c r="M66" s="498"/>
      <c r="N66" s="498"/>
      <c r="O66" s="499"/>
      <c r="P66" s="500"/>
      <c r="Q66" s="500"/>
      <c r="R66" s="500"/>
      <c r="S66" s="498"/>
      <c r="T66" s="498"/>
      <c r="U66" s="498"/>
      <c r="V66" s="498"/>
      <c r="W66" s="501"/>
    </row>
    <row r="67" spans="1:33" s="378" customFormat="1" ht="8.25" customHeight="1" x14ac:dyDescent="0.2">
      <c r="B67" s="379"/>
      <c r="C67" s="379"/>
      <c r="D67" s="379"/>
      <c r="F67" s="382"/>
      <c r="G67" s="478"/>
      <c r="L67" s="382"/>
      <c r="M67" s="478"/>
    </row>
    <row r="68" spans="1:33" s="502" customFormat="1" ht="21.75" customHeight="1" x14ac:dyDescent="0.65">
      <c r="A68" s="455" t="s">
        <v>243</v>
      </c>
    </row>
    <row r="69" spans="1:33" s="502" customFormat="1" ht="18.75" customHeight="1" x14ac:dyDescent="0.6">
      <c r="A69" s="502" t="s">
        <v>241</v>
      </c>
    </row>
    <row r="70" spans="1:33" ht="11.5" customHeight="1" x14ac:dyDescent="0.2">
      <c r="B70" s="1342" t="s">
        <v>1076</v>
      </c>
      <c r="C70" s="1342"/>
      <c r="D70" s="1407" t="s">
        <v>13</v>
      </c>
      <c r="E70" s="1161"/>
      <c r="F70" s="1161"/>
      <c r="G70" s="1161"/>
      <c r="H70" s="1161"/>
      <c r="I70" s="1161"/>
      <c r="J70" s="1162"/>
      <c r="K70" s="949"/>
      <c r="L70" s="1342" t="s">
        <v>14</v>
      </c>
      <c r="M70" s="1342"/>
      <c r="N70" s="1342"/>
      <c r="O70" s="1342"/>
      <c r="P70" s="1342"/>
      <c r="Q70" s="1342"/>
      <c r="R70" s="1342"/>
      <c r="S70" s="1342"/>
      <c r="T70" s="1342"/>
      <c r="U70" s="1342"/>
      <c r="V70" s="1342"/>
      <c r="W70" s="1342"/>
      <c r="X70" s="378"/>
      <c r="AG70" s="1">
        <v>200</v>
      </c>
    </row>
    <row r="71" spans="1:33" s="378" customFormat="1" ht="11.5" customHeight="1" x14ac:dyDescent="0.2">
      <c r="B71" s="1342"/>
      <c r="C71" s="1342"/>
      <c r="D71" s="1389"/>
      <c r="E71" s="1163"/>
      <c r="F71" s="1163"/>
      <c r="G71" s="1163"/>
      <c r="H71" s="1163"/>
      <c r="I71" s="1163"/>
      <c r="J71" s="1164"/>
      <c r="K71" s="950"/>
      <c r="L71" s="1342"/>
      <c r="M71" s="1342"/>
      <c r="N71" s="1342"/>
      <c r="O71" s="1342"/>
      <c r="P71" s="1342"/>
      <c r="Q71" s="1342"/>
      <c r="R71" s="1342"/>
      <c r="S71" s="1342"/>
      <c r="T71" s="1342"/>
      <c r="U71" s="1342"/>
      <c r="V71" s="1342"/>
      <c r="W71" s="1342"/>
      <c r="AG71" s="885">
        <v>300</v>
      </c>
    </row>
    <row r="72" spans="1:33" s="378" customFormat="1" ht="23.25" customHeight="1" x14ac:dyDescent="0.2">
      <c r="B72" s="1415" t="s">
        <v>654</v>
      </c>
      <c r="C72" s="1416"/>
      <c r="D72" s="1408" t="s">
        <v>565</v>
      </c>
      <c r="E72" s="1409"/>
      <c r="F72" s="1409"/>
      <c r="G72" s="1409"/>
      <c r="H72" s="1409"/>
      <c r="I72" s="1409"/>
      <c r="J72" s="1410"/>
      <c r="K72" s="953">
        <v>1</v>
      </c>
      <c r="L72" s="962" t="s">
        <v>20</v>
      </c>
      <c r="M72" s="1459" t="s">
        <v>1165</v>
      </c>
      <c r="N72" s="1460"/>
      <c r="O72" s="1460"/>
      <c r="P72" s="1460"/>
      <c r="Q72" s="1460"/>
      <c r="R72" s="1460"/>
      <c r="S72" s="1460"/>
      <c r="T72" s="1460"/>
      <c r="U72" s="1460"/>
      <c r="V72" s="1460"/>
      <c r="W72" s="1461"/>
      <c r="AG72" s="885">
        <v>1</v>
      </c>
    </row>
    <row r="73" spans="1:33" s="378" customFormat="1" ht="23.25" customHeight="1" x14ac:dyDescent="0.2">
      <c r="B73" s="1417"/>
      <c r="C73" s="1418"/>
      <c r="D73" s="1295" t="s">
        <v>578</v>
      </c>
      <c r="E73" s="1296"/>
      <c r="F73" s="1296"/>
      <c r="G73" s="1296"/>
      <c r="H73" s="1296"/>
      <c r="I73" s="1296"/>
      <c r="J73" s="1297"/>
      <c r="K73" s="534">
        <v>2</v>
      </c>
      <c r="L73" s="962" t="s">
        <v>20</v>
      </c>
      <c r="M73" s="1459" t="s">
        <v>1165</v>
      </c>
      <c r="N73" s="1460"/>
      <c r="O73" s="1460"/>
      <c r="P73" s="1460"/>
      <c r="Q73" s="1460"/>
      <c r="R73" s="1460"/>
      <c r="S73" s="1460"/>
      <c r="T73" s="1460"/>
      <c r="U73" s="1460"/>
      <c r="V73" s="1460"/>
      <c r="W73" s="1461"/>
      <c r="AG73" s="885">
        <v>2</v>
      </c>
    </row>
    <row r="74" spans="1:33" s="378" customFormat="1" ht="23" customHeight="1" x14ac:dyDescent="0.2">
      <c r="B74" s="1325" t="s">
        <v>534</v>
      </c>
      <c r="C74" s="1326"/>
      <c r="D74" s="1295" t="s">
        <v>1075</v>
      </c>
      <c r="E74" s="1296"/>
      <c r="F74" s="1296"/>
      <c r="G74" s="1296"/>
      <c r="H74" s="1296"/>
      <c r="I74" s="1296"/>
      <c r="J74" s="1297"/>
      <c r="K74" s="534">
        <v>301</v>
      </c>
      <c r="L74" s="962" t="s">
        <v>20</v>
      </c>
      <c r="M74" s="1459" t="s">
        <v>1166</v>
      </c>
      <c r="N74" s="1460"/>
      <c r="O74" s="1460"/>
      <c r="P74" s="1460"/>
      <c r="Q74" s="1460"/>
      <c r="R74" s="1460"/>
      <c r="S74" s="1460"/>
      <c r="T74" s="1460"/>
      <c r="U74" s="1460"/>
      <c r="V74" s="1460"/>
      <c r="W74" s="1461"/>
      <c r="AG74" s="885">
        <v>301</v>
      </c>
    </row>
    <row r="75" spans="1:33" s="378" customFormat="1" ht="23" customHeight="1" x14ac:dyDescent="0.2">
      <c r="B75" s="1327"/>
      <c r="C75" s="1328"/>
      <c r="D75" s="1295" t="s">
        <v>1070</v>
      </c>
      <c r="E75" s="1296"/>
      <c r="F75" s="1296"/>
      <c r="G75" s="1296"/>
      <c r="H75" s="1296"/>
      <c r="I75" s="1296"/>
      <c r="J75" s="1297"/>
      <c r="K75" s="534">
        <v>302</v>
      </c>
      <c r="L75" s="962" t="s">
        <v>20</v>
      </c>
      <c r="M75" s="1459" t="s">
        <v>1166</v>
      </c>
      <c r="N75" s="1460"/>
      <c r="O75" s="1460"/>
      <c r="P75" s="1460"/>
      <c r="Q75" s="1460"/>
      <c r="R75" s="1460"/>
      <c r="S75" s="1460"/>
      <c r="T75" s="1460"/>
      <c r="U75" s="1460"/>
      <c r="V75" s="1460"/>
      <c r="W75" s="1461"/>
      <c r="AG75" s="885">
        <v>302</v>
      </c>
    </row>
    <row r="76" spans="1:33" s="378" customFormat="1" ht="23.25" customHeight="1" x14ac:dyDescent="0.2">
      <c r="B76" s="1393" t="s">
        <v>28</v>
      </c>
      <c r="C76" s="1393" t="s">
        <v>27</v>
      </c>
      <c r="D76" s="1411" t="s">
        <v>566</v>
      </c>
      <c r="E76" s="1412"/>
      <c r="F76" s="1412"/>
      <c r="G76" s="1412"/>
      <c r="H76" s="1412"/>
      <c r="I76" s="1412"/>
      <c r="J76" s="1413"/>
      <c r="K76" s="954">
        <v>4</v>
      </c>
      <c r="L76" s="962" t="s">
        <v>20</v>
      </c>
      <c r="M76" s="1487" t="s">
        <v>1167</v>
      </c>
      <c r="N76" s="1488"/>
      <c r="O76" s="1488"/>
      <c r="P76" s="1488"/>
      <c r="Q76" s="1488"/>
      <c r="R76" s="1488"/>
      <c r="S76" s="1488"/>
      <c r="T76" s="1488"/>
      <c r="U76" s="1488"/>
      <c r="V76" s="1488"/>
      <c r="W76" s="1489"/>
      <c r="AG76" s="885">
        <v>4</v>
      </c>
    </row>
    <row r="77" spans="1:33" s="378" customFormat="1" ht="23.25" customHeight="1" x14ac:dyDescent="0.2">
      <c r="B77" s="1394"/>
      <c r="C77" s="1394"/>
      <c r="D77" s="1295" t="s">
        <v>579</v>
      </c>
      <c r="E77" s="1296"/>
      <c r="F77" s="1296"/>
      <c r="G77" s="1296"/>
      <c r="H77" s="1296"/>
      <c r="I77" s="1296"/>
      <c r="J77" s="1297"/>
      <c r="K77" s="534">
        <v>5</v>
      </c>
      <c r="L77" s="962" t="s">
        <v>20</v>
      </c>
      <c r="M77" s="1459" t="s">
        <v>1165</v>
      </c>
      <c r="N77" s="1460"/>
      <c r="O77" s="1460"/>
      <c r="P77" s="1460"/>
      <c r="Q77" s="1460"/>
      <c r="R77" s="1460"/>
      <c r="S77" s="1460"/>
      <c r="T77" s="1460"/>
      <c r="U77" s="1460"/>
      <c r="V77" s="1460"/>
      <c r="W77" s="1461"/>
      <c r="AG77" s="885">
        <v>5</v>
      </c>
    </row>
    <row r="78" spans="1:33" s="378" customFormat="1" ht="23.25" customHeight="1" x14ac:dyDescent="0.2">
      <c r="B78" s="1394"/>
      <c r="C78" s="1395"/>
      <c r="D78" s="1295" t="s">
        <v>567</v>
      </c>
      <c r="E78" s="1296"/>
      <c r="F78" s="1296"/>
      <c r="G78" s="1296"/>
      <c r="H78" s="1296"/>
      <c r="I78" s="1296"/>
      <c r="J78" s="1297"/>
      <c r="K78" s="534">
        <v>6</v>
      </c>
      <c r="L78" s="962" t="s">
        <v>20</v>
      </c>
      <c r="M78" s="1487" t="s">
        <v>1167</v>
      </c>
      <c r="N78" s="1488"/>
      <c r="O78" s="1488"/>
      <c r="P78" s="1488"/>
      <c r="Q78" s="1488"/>
      <c r="R78" s="1488"/>
      <c r="S78" s="1488"/>
      <c r="T78" s="1488"/>
      <c r="U78" s="1488"/>
      <c r="V78" s="1488"/>
      <c r="W78" s="1489"/>
      <c r="AA78" s="885" t="s">
        <v>20</v>
      </c>
      <c r="AG78" s="885">
        <v>6</v>
      </c>
    </row>
    <row r="79" spans="1:33" s="378" customFormat="1" ht="23.25" customHeight="1" x14ac:dyDescent="0.2">
      <c r="B79" s="1394"/>
      <c r="C79" s="1393" t="s">
        <v>15</v>
      </c>
      <c r="D79" s="1295" t="s">
        <v>568</v>
      </c>
      <c r="E79" s="1296"/>
      <c r="F79" s="1296"/>
      <c r="G79" s="1296"/>
      <c r="H79" s="1296"/>
      <c r="I79" s="1296"/>
      <c r="J79" s="1297"/>
      <c r="K79" s="534">
        <v>7</v>
      </c>
      <c r="L79" s="962" t="s">
        <v>20</v>
      </c>
      <c r="M79" s="1459" t="s">
        <v>1165</v>
      </c>
      <c r="N79" s="1460"/>
      <c r="O79" s="1460"/>
      <c r="P79" s="1460"/>
      <c r="Q79" s="1460"/>
      <c r="R79" s="1460"/>
      <c r="S79" s="1460"/>
      <c r="T79" s="1460"/>
      <c r="U79" s="1460"/>
      <c r="V79" s="1460"/>
      <c r="W79" s="1461"/>
      <c r="AA79" s="885" t="s">
        <v>713</v>
      </c>
      <c r="AG79" s="885">
        <v>7</v>
      </c>
    </row>
    <row r="80" spans="1:33" s="378" customFormat="1" ht="23.25" customHeight="1" x14ac:dyDescent="0.2">
      <c r="B80" s="1394"/>
      <c r="C80" s="1394"/>
      <c r="D80" s="1295" t="s">
        <v>569</v>
      </c>
      <c r="E80" s="1296"/>
      <c r="F80" s="1296"/>
      <c r="G80" s="1296"/>
      <c r="H80" s="1296"/>
      <c r="I80" s="1296"/>
      <c r="J80" s="1297"/>
      <c r="K80" s="534">
        <v>8</v>
      </c>
      <c r="L80" s="962" t="s">
        <v>20</v>
      </c>
      <c r="M80" s="1487" t="s">
        <v>1167</v>
      </c>
      <c r="N80" s="1488"/>
      <c r="O80" s="1488"/>
      <c r="P80" s="1488"/>
      <c r="Q80" s="1488"/>
      <c r="R80" s="1488"/>
      <c r="S80" s="1488"/>
      <c r="T80" s="1488"/>
      <c r="U80" s="1488"/>
      <c r="V80" s="1488"/>
      <c r="W80" s="1489"/>
      <c r="AG80" s="885">
        <v>8</v>
      </c>
    </row>
    <row r="81" spans="1:33" s="378" customFormat="1" ht="23.25" customHeight="1" x14ac:dyDescent="0.2">
      <c r="B81" s="1394"/>
      <c r="C81" s="1395"/>
      <c r="D81" s="1295" t="s">
        <v>570</v>
      </c>
      <c r="E81" s="1296"/>
      <c r="F81" s="1296"/>
      <c r="G81" s="1296"/>
      <c r="H81" s="1296"/>
      <c r="I81" s="1296"/>
      <c r="J81" s="1297"/>
      <c r="K81" s="534">
        <v>9</v>
      </c>
      <c r="L81" s="962" t="s">
        <v>20</v>
      </c>
      <c r="M81" s="1487" t="s">
        <v>1167</v>
      </c>
      <c r="N81" s="1488"/>
      <c r="O81" s="1488"/>
      <c r="P81" s="1488"/>
      <c r="Q81" s="1488"/>
      <c r="R81" s="1488"/>
      <c r="S81" s="1488"/>
      <c r="T81" s="1488"/>
      <c r="U81" s="1488"/>
      <c r="V81" s="1488"/>
      <c r="W81" s="1489"/>
      <c r="AG81" s="885">
        <v>9</v>
      </c>
    </row>
    <row r="82" spans="1:33" s="378" customFormat="1" ht="23.25" customHeight="1" x14ac:dyDescent="0.2">
      <c r="B82" s="1394"/>
      <c r="C82" s="1393" t="s">
        <v>16</v>
      </c>
      <c r="D82" s="1295" t="s">
        <v>571</v>
      </c>
      <c r="E82" s="1296"/>
      <c r="F82" s="1296"/>
      <c r="G82" s="1296"/>
      <c r="H82" s="1296"/>
      <c r="I82" s="1296"/>
      <c r="J82" s="1297"/>
      <c r="K82" s="534">
        <v>10</v>
      </c>
      <c r="L82" s="531" t="s">
        <v>66</v>
      </c>
      <c r="M82" s="1314" t="str">
        <f>IF(L82="○",AA82,AA83)</f>
        <v>毎年必須</v>
      </c>
      <c r="N82" s="1315"/>
      <c r="O82" s="1315"/>
      <c r="P82" s="1315"/>
      <c r="Q82" s="1315"/>
      <c r="R82" s="1315"/>
      <c r="S82" s="1315"/>
      <c r="T82" s="1315"/>
      <c r="U82" s="1315"/>
      <c r="V82" s="1315"/>
      <c r="W82" s="1316"/>
      <c r="AA82" s="885" t="s">
        <v>1168</v>
      </c>
      <c r="AB82" s="885" t="s">
        <v>1169</v>
      </c>
      <c r="AG82" s="885">
        <f>IF(L82="○",K82,"")</f>
        <v>10</v>
      </c>
    </row>
    <row r="83" spans="1:33" s="378" customFormat="1" ht="23.25" customHeight="1" x14ac:dyDescent="0.2">
      <c r="B83" s="1394"/>
      <c r="C83" s="1394"/>
      <c r="D83" s="1295" t="s">
        <v>572</v>
      </c>
      <c r="E83" s="1296"/>
      <c r="F83" s="1296"/>
      <c r="G83" s="1296"/>
      <c r="H83" s="1296"/>
      <c r="I83" s="1296"/>
      <c r="J83" s="1297"/>
      <c r="K83" s="534">
        <v>11</v>
      </c>
      <c r="L83" s="529" t="s">
        <v>66</v>
      </c>
      <c r="M83" s="1314" t="str">
        <f>IF(L83="○",AB82,AB83)</f>
        <v>点検結果に応じて実施</v>
      </c>
      <c r="N83" s="1315"/>
      <c r="O83" s="1315"/>
      <c r="P83" s="1315"/>
      <c r="Q83" s="1315"/>
      <c r="R83" s="1315"/>
      <c r="S83" s="1315"/>
      <c r="T83" s="1315"/>
      <c r="U83" s="1315"/>
      <c r="V83" s="1315"/>
      <c r="W83" s="1316"/>
      <c r="AA83" s="1027" t="s">
        <v>713</v>
      </c>
      <c r="AB83" s="1027" t="s">
        <v>713</v>
      </c>
      <c r="AG83" s="885">
        <f t="shared" ref="AG83:AG92" si="3">IF(L83="○",K83,"")</f>
        <v>11</v>
      </c>
    </row>
    <row r="84" spans="1:33" s="378" customFormat="1" ht="23.25" customHeight="1" x14ac:dyDescent="0.2">
      <c r="B84" s="1394"/>
      <c r="C84" s="1395"/>
      <c r="D84" s="1295" t="s">
        <v>573</v>
      </c>
      <c r="E84" s="1296"/>
      <c r="F84" s="1296"/>
      <c r="G84" s="1296"/>
      <c r="H84" s="1296"/>
      <c r="I84" s="1296"/>
      <c r="J84" s="1297"/>
      <c r="K84" s="534">
        <v>12</v>
      </c>
      <c r="L84" s="529" t="s">
        <v>66</v>
      </c>
      <c r="M84" s="1314" t="str">
        <f>IF(L84="○",AB82,AB83)</f>
        <v>点検結果に応じて実施</v>
      </c>
      <c r="N84" s="1315"/>
      <c r="O84" s="1315"/>
      <c r="P84" s="1315"/>
      <c r="Q84" s="1315"/>
      <c r="R84" s="1315"/>
      <c r="S84" s="1315"/>
      <c r="T84" s="1315"/>
      <c r="U84" s="1315"/>
      <c r="V84" s="1315"/>
      <c r="W84" s="1316"/>
      <c r="AG84" s="885">
        <f t="shared" si="3"/>
        <v>12</v>
      </c>
    </row>
    <row r="85" spans="1:33" s="378" customFormat="1" ht="23.25" customHeight="1" x14ac:dyDescent="0.2">
      <c r="B85" s="1394"/>
      <c r="C85" s="1393" t="s">
        <v>17</v>
      </c>
      <c r="D85" s="1295" t="s">
        <v>574</v>
      </c>
      <c r="E85" s="1296"/>
      <c r="F85" s="1296"/>
      <c r="G85" s="1296"/>
      <c r="H85" s="1296"/>
      <c r="I85" s="1296"/>
      <c r="J85" s="1297"/>
      <c r="K85" s="534">
        <v>13</v>
      </c>
      <c r="L85" s="531" t="s">
        <v>66</v>
      </c>
      <c r="M85" s="1314" t="str">
        <f>IF(L85="○",AA82,AA83)</f>
        <v>毎年必須</v>
      </c>
      <c r="N85" s="1315"/>
      <c r="O85" s="1315"/>
      <c r="P85" s="1315"/>
      <c r="Q85" s="1315"/>
      <c r="R85" s="1315"/>
      <c r="S85" s="1315"/>
      <c r="T85" s="1315"/>
      <c r="U85" s="1315"/>
      <c r="V85" s="1315"/>
      <c r="W85" s="1316"/>
      <c r="AG85" s="885">
        <f t="shared" si="3"/>
        <v>13</v>
      </c>
    </row>
    <row r="86" spans="1:33" s="378" customFormat="1" ht="23.25" customHeight="1" x14ac:dyDescent="0.2">
      <c r="B86" s="1394"/>
      <c r="C86" s="1394"/>
      <c r="D86" s="1295" t="s">
        <v>575</v>
      </c>
      <c r="E86" s="1296"/>
      <c r="F86" s="1296"/>
      <c r="G86" s="1296"/>
      <c r="H86" s="1296"/>
      <c r="I86" s="1296"/>
      <c r="J86" s="1297"/>
      <c r="K86" s="534">
        <v>14</v>
      </c>
      <c r="L86" s="529" t="s">
        <v>66</v>
      </c>
      <c r="M86" s="1314" t="str">
        <f>IF(L86="○",AB82,AB83)</f>
        <v>点検結果に応じて実施</v>
      </c>
      <c r="N86" s="1315"/>
      <c r="O86" s="1315"/>
      <c r="P86" s="1315"/>
      <c r="Q86" s="1315"/>
      <c r="R86" s="1315"/>
      <c r="S86" s="1315"/>
      <c r="T86" s="1315"/>
      <c r="U86" s="1315"/>
      <c r="V86" s="1315"/>
      <c r="W86" s="1316"/>
      <c r="AG86" s="885">
        <f t="shared" si="3"/>
        <v>14</v>
      </c>
    </row>
    <row r="87" spans="1:33" s="378" customFormat="1" ht="23.25" customHeight="1" x14ac:dyDescent="0.2">
      <c r="B87" s="1394"/>
      <c r="C87" s="1395"/>
      <c r="D87" s="1295" t="s">
        <v>576</v>
      </c>
      <c r="E87" s="1296"/>
      <c r="F87" s="1296"/>
      <c r="G87" s="1296"/>
      <c r="H87" s="1296"/>
      <c r="I87" s="1296"/>
      <c r="J87" s="1297"/>
      <c r="K87" s="534">
        <v>15</v>
      </c>
      <c r="L87" s="529" t="s">
        <v>66</v>
      </c>
      <c r="M87" s="1314" t="str">
        <f>IF(L87="○",AB82,AB83)</f>
        <v>点検結果に応じて実施</v>
      </c>
      <c r="N87" s="1315"/>
      <c r="O87" s="1315"/>
      <c r="P87" s="1315"/>
      <c r="Q87" s="1315"/>
      <c r="R87" s="1315"/>
      <c r="S87" s="1315"/>
      <c r="T87" s="1315"/>
      <c r="U87" s="1315"/>
      <c r="V87" s="1315"/>
      <c r="W87" s="1316"/>
      <c r="AG87" s="885">
        <f t="shared" si="3"/>
        <v>15</v>
      </c>
    </row>
    <row r="88" spans="1:33" s="378" customFormat="1" ht="23.25" customHeight="1" x14ac:dyDescent="0.2">
      <c r="A88" s="464"/>
      <c r="B88" s="1395"/>
      <c r="C88" s="532" t="s">
        <v>26</v>
      </c>
      <c r="D88" s="1295" t="s">
        <v>577</v>
      </c>
      <c r="E88" s="1296"/>
      <c r="F88" s="1296"/>
      <c r="G88" s="1296"/>
      <c r="H88" s="1296"/>
      <c r="I88" s="1296"/>
      <c r="J88" s="1297"/>
      <c r="K88" s="534">
        <v>16</v>
      </c>
      <c r="L88" s="962" t="s">
        <v>20</v>
      </c>
      <c r="M88" s="1459" t="s">
        <v>1170</v>
      </c>
      <c r="N88" s="1460"/>
      <c r="O88" s="1460"/>
      <c r="P88" s="1460"/>
      <c r="Q88" s="1460"/>
      <c r="R88" s="1460"/>
      <c r="S88" s="1460"/>
      <c r="T88" s="1460"/>
      <c r="U88" s="1460"/>
      <c r="V88" s="1460"/>
      <c r="W88" s="1461"/>
      <c r="AG88" s="378">
        <v>16</v>
      </c>
    </row>
    <row r="89" spans="1:33" s="378" customFormat="1" ht="23.25" customHeight="1" x14ac:dyDescent="0.2">
      <c r="B89" s="1491" t="s">
        <v>1171</v>
      </c>
      <c r="C89" s="1494" t="s">
        <v>27</v>
      </c>
      <c r="D89" s="1295" t="s">
        <v>1017</v>
      </c>
      <c r="E89" s="1296"/>
      <c r="F89" s="1296"/>
      <c r="G89" s="1296"/>
      <c r="H89" s="1296"/>
      <c r="I89" s="1296"/>
      <c r="J89" s="1297"/>
      <c r="K89" s="534">
        <v>100</v>
      </c>
      <c r="L89" s="529" t="s">
        <v>1020</v>
      </c>
      <c r="M89" s="1314" t="str">
        <f>IF(L89="○",AA89,AA90)</f>
        <v>－</v>
      </c>
      <c r="N89" s="1315"/>
      <c r="O89" s="1315"/>
      <c r="P89" s="1315"/>
      <c r="Q89" s="1315"/>
      <c r="R89" s="1315"/>
      <c r="S89" s="1315"/>
      <c r="T89" s="1315"/>
      <c r="U89" s="1315"/>
      <c r="V89" s="1315"/>
      <c r="W89" s="1316"/>
      <c r="AA89" s="885" t="s">
        <v>1172</v>
      </c>
      <c r="AG89" s="885" t="str">
        <f t="shared" si="3"/>
        <v/>
      </c>
    </row>
    <row r="90" spans="1:33" s="378" customFormat="1" ht="23.25" customHeight="1" x14ac:dyDescent="0.2">
      <c r="B90" s="1492"/>
      <c r="C90" s="1494"/>
      <c r="D90" s="1295" t="s">
        <v>1018</v>
      </c>
      <c r="E90" s="1296"/>
      <c r="F90" s="1296"/>
      <c r="G90" s="1296"/>
      <c r="H90" s="1296"/>
      <c r="I90" s="1296"/>
      <c r="J90" s="1297"/>
      <c r="K90" s="534">
        <v>101</v>
      </c>
      <c r="L90" s="529" t="s">
        <v>1020</v>
      </c>
      <c r="M90" s="1314" t="str">
        <f>IF(L90="○",AA89,AA90)</f>
        <v>－</v>
      </c>
      <c r="N90" s="1315"/>
      <c r="O90" s="1315"/>
      <c r="P90" s="1315"/>
      <c r="Q90" s="1315"/>
      <c r="R90" s="1315"/>
      <c r="S90" s="1315"/>
      <c r="T90" s="1315"/>
      <c r="U90" s="1315"/>
      <c r="V90" s="1315"/>
      <c r="W90" s="1316"/>
      <c r="AA90" s="1027" t="s">
        <v>713</v>
      </c>
      <c r="AG90" s="885" t="str">
        <f t="shared" si="3"/>
        <v/>
      </c>
    </row>
    <row r="91" spans="1:33" s="378" customFormat="1" ht="23.25" customHeight="1" x14ac:dyDescent="0.2">
      <c r="B91" s="1492"/>
      <c r="C91" s="532" t="s">
        <v>15</v>
      </c>
      <c r="D91" s="1295" t="s">
        <v>1160</v>
      </c>
      <c r="E91" s="1296"/>
      <c r="F91" s="1296"/>
      <c r="G91" s="1296"/>
      <c r="H91" s="1296"/>
      <c r="I91" s="1296"/>
      <c r="J91" s="1297"/>
      <c r="K91" s="534">
        <v>102</v>
      </c>
      <c r="L91" s="529" t="s">
        <v>1020</v>
      </c>
      <c r="M91" s="1314" t="str">
        <f>IF(L91="○",AA89,AA90)</f>
        <v>－</v>
      </c>
      <c r="N91" s="1315"/>
      <c r="O91" s="1315"/>
      <c r="P91" s="1315"/>
      <c r="Q91" s="1315"/>
      <c r="R91" s="1315"/>
      <c r="S91" s="1315"/>
      <c r="T91" s="1315"/>
      <c r="U91" s="1315"/>
      <c r="V91" s="1315"/>
      <c r="W91" s="1316"/>
      <c r="AG91" s="885" t="str">
        <f t="shared" si="3"/>
        <v/>
      </c>
    </row>
    <row r="92" spans="1:33" s="378" customFormat="1" ht="23.25" customHeight="1" x14ac:dyDescent="0.2">
      <c r="B92" s="1493"/>
      <c r="C92" s="532" t="s">
        <v>17</v>
      </c>
      <c r="D92" s="1295" t="s">
        <v>1161</v>
      </c>
      <c r="E92" s="1296"/>
      <c r="F92" s="1296"/>
      <c r="G92" s="1296"/>
      <c r="H92" s="1296"/>
      <c r="I92" s="1296"/>
      <c r="J92" s="1297"/>
      <c r="K92" s="534">
        <v>103</v>
      </c>
      <c r="L92" s="529" t="s">
        <v>66</v>
      </c>
      <c r="M92" s="1314" t="str">
        <f>IF(L92="○",AA89,AA90)</f>
        <v>必要に応じて実施</v>
      </c>
      <c r="N92" s="1315"/>
      <c r="O92" s="1315"/>
      <c r="P92" s="1315"/>
      <c r="Q92" s="1315"/>
      <c r="R92" s="1315"/>
      <c r="S92" s="1315"/>
      <c r="T92" s="1315"/>
      <c r="U92" s="1315"/>
      <c r="V92" s="1315"/>
      <c r="W92" s="1316"/>
      <c r="AG92" s="885">
        <f t="shared" si="3"/>
        <v>103</v>
      </c>
    </row>
    <row r="93" spans="1:33" s="378" customFormat="1" ht="23.25" customHeight="1" x14ac:dyDescent="0.2">
      <c r="B93" s="1279" t="s">
        <v>18</v>
      </c>
      <c r="C93" s="1280"/>
      <c r="D93" s="1280"/>
      <c r="E93" s="1280"/>
      <c r="F93" s="1280"/>
      <c r="G93" s="1280"/>
      <c r="H93" s="1280"/>
      <c r="I93" s="1280"/>
      <c r="J93" s="1281"/>
      <c r="K93" s="951"/>
      <c r="L93" s="962" t="s">
        <v>20</v>
      </c>
      <c r="M93" s="1459" t="s">
        <v>1165</v>
      </c>
      <c r="N93" s="1460"/>
      <c r="O93" s="1460"/>
      <c r="P93" s="1460"/>
      <c r="Q93" s="1460"/>
      <c r="R93" s="1460"/>
      <c r="S93" s="1460"/>
      <c r="T93" s="1460"/>
      <c r="U93" s="1460"/>
      <c r="V93" s="1460"/>
      <c r="W93" s="1461"/>
    </row>
    <row r="94" spans="1:33" s="504" customFormat="1" ht="24.75" customHeight="1" x14ac:dyDescent="0.55000000000000004">
      <c r="B94" s="505" t="s">
        <v>261</v>
      </c>
      <c r="C94" s="506"/>
      <c r="D94" s="506"/>
      <c r="E94" s="506"/>
      <c r="F94" s="506"/>
      <c r="G94" s="506"/>
      <c r="H94" s="506"/>
      <c r="I94" s="506"/>
      <c r="J94" s="506"/>
      <c r="K94" s="506"/>
      <c r="L94" s="506"/>
      <c r="M94" s="506"/>
      <c r="N94" s="506"/>
      <c r="O94" s="506"/>
      <c r="P94" s="506"/>
      <c r="Q94" s="506"/>
      <c r="R94" s="506"/>
      <c r="S94" s="506"/>
      <c r="T94" s="506"/>
      <c r="U94" s="506"/>
      <c r="V94" s="506"/>
      <c r="W94" s="506"/>
      <c r="X94" s="506"/>
    </row>
    <row r="95" spans="1:33" s="507" customFormat="1" ht="23.25" customHeight="1" x14ac:dyDescent="0.2">
      <c r="B95" s="508" t="s">
        <v>580</v>
      </c>
      <c r="C95" s="509"/>
      <c r="D95" s="509"/>
      <c r="E95" s="509"/>
      <c r="F95" s="509"/>
      <c r="G95" s="509"/>
      <c r="H95" s="509"/>
      <c r="I95" s="509"/>
      <c r="J95" s="509"/>
      <c r="K95" s="509"/>
      <c r="L95" s="509"/>
      <c r="M95" s="391"/>
      <c r="N95" s="391"/>
      <c r="O95" s="509"/>
      <c r="P95" s="391"/>
      <c r="Q95" s="509"/>
      <c r="R95" s="439"/>
      <c r="S95" s="509"/>
      <c r="T95" s="439"/>
      <c r="U95" s="509"/>
      <c r="V95" s="439"/>
      <c r="W95" s="509"/>
      <c r="X95" s="439"/>
      <c r="Y95" s="510"/>
    </row>
    <row r="96" spans="1:33" s="507" customFormat="1" ht="23.25" customHeight="1" x14ac:dyDescent="0.2">
      <c r="B96" s="503"/>
      <c r="C96" s="511" t="s">
        <v>581</v>
      </c>
      <c r="D96" s="509"/>
      <c r="E96" s="391"/>
      <c r="F96" s="509"/>
      <c r="G96" s="509"/>
      <c r="H96" s="509"/>
      <c r="I96" s="509"/>
      <c r="J96" s="509"/>
      <c r="K96" s="509"/>
      <c r="L96" s="509"/>
      <c r="M96" s="509"/>
      <c r="N96" s="503"/>
      <c r="O96" s="511" t="s">
        <v>584</v>
      </c>
      <c r="P96" s="439"/>
      <c r="Q96" s="439"/>
      <c r="R96" s="439"/>
      <c r="S96" s="439"/>
      <c r="T96" s="439"/>
      <c r="U96" s="439"/>
      <c r="V96" s="439"/>
      <c r="W96" s="439"/>
      <c r="X96" s="391"/>
      <c r="Y96" s="510"/>
    </row>
    <row r="97" spans="2:33" s="507" customFormat="1" ht="23.25" customHeight="1" x14ac:dyDescent="0.2">
      <c r="B97" s="503"/>
      <c r="C97" s="511" t="s">
        <v>582</v>
      </c>
      <c r="D97" s="509"/>
      <c r="E97" s="391"/>
      <c r="F97" s="509"/>
      <c r="G97" s="509"/>
      <c r="H97" s="509"/>
      <c r="I97" s="509"/>
      <c r="J97" s="509"/>
      <c r="K97" s="509"/>
      <c r="L97" s="509"/>
      <c r="M97" s="509"/>
      <c r="N97" s="503"/>
      <c r="O97" s="1495" t="s">
        <v>585</v>
      </c>
      <c r="P97" s="1496"/>
      <c r="Q97" s="1496"/>
      <c r="R97" s="1496"/>
      <c r="S97" s="1496"/>
      <c r="T97" s="1496"/>
      <c r="U97" s="1496"/>
      <c r="V97" s="1496"/>
      <c r="W97" s="1496"/>
      <c r="X97" s="1496"/>
      <c r="Y97" s="510"/>
    </row>
    <row r="98" spans="2:33" s="507" customFormat="1" ht="23.25" customHeight="1" x14ac:dyDescent="0.2">
      <c r="B98" s="503" t="s">
        <v>66</v>
      </c>
      <c r="C98" s="511" t="s">
        <v>583</v>
      </c>
      <c r="D98" s="509"/>
      <c r="E98" s="391"/>
      <c r="F98" s="509"/>
      <c r="G98" s="509"/>
      <c r="H98" s="509"/>
      <c r="I98" s="509"/>
      <c r="J98" s="509"/>
      <c r="K98" s="509"/>
      <c r="L98" s="509"/>
      <c r="M98" s="509"/>
      <c r="N98" s="503"/>
      <c r="O98" s="511" t="s">
        <v>586</v>
      </c>
      <c r="P98" s="439"/>
      <c r="Q98" s="391"/>
      <c r="R98" s="1420"/>
      <c r="S98" s="1421"/>
      <c r="T98" s="1421"/>
      <c r="U98" s="1421"/>
      <c r="V98" s="1421"/>
      <c r="W98" s="1422"/>
      <c r="X98" s="391"/>
      <c r="Y98" s="510"/>
    </row>
    <row r="99" spans="2:33" s="507" customFormat="1" ht="25.5" customHeight="1" x14ac:dyDescent="0.2">
      <c r="B99" s="512" t="s">
        <v>590</v>
      </c>
      <c r="C99" s="509"/>
      <c r="D99" s="509"/>
      <c r="E99" s="509"/>
      <c r="F99" s="509"/>
      <c r="G99" s="509"/>
      <c r="H99" s="509"/>
      <c r="I99" s="509"/>
      <c r="J99" s="509"/>
      <c r="K99" s="509"/>
      <c r="L99" s="509"/>
      <c r="M99" s="391"/>
      <c r="N99" s="513"/>
      <c r="O99" s="391"/>
      <c r="P99" s="509"/>
      <c r="Q99" s="439"/>
      <c r="R99" s="509"/>
      <c r="S99" s="439"/>
      <c r="T99" s="509"/>
      <c r="U99" s="439"/>
      <c r="V99" s="509"/>
      <c r="W99" s="439"/>
      <c r="X99" s="391"/>
      <c r="Y99" s="510"/>
    </row>
    <row r="100" spans="2:33" s="507" customFormat="1" ht="23.25" customHeight="1" x14ac:dyDescent="0.2">
      <c r="B100" s="503"/>
      <c r="C100" s="511" t="s">
        <v>587</v>
      </c>
      <c r="D100" s="391"/>
      <c r="E100" s="509"/>
      <c r="F100" s="509"/>
      <c r="G100" s="509"/>
      <c r="H100" s="509"/>
      <c r="I100" s="509"/>
      <c r="J100" s="509"/>
      <c r="K100" s="509"/>
      <c r="L100" s="509"/>
      <c r="M100" s="509"/>
      <c r="N100" s="503"/>
      <c r="O100" s="511" t="s">
        <v>591</v>
      </c>
      <c r="P100" s="439"/>
      <c r="Q100" s="439"/>
      <c r="R100" s="439"/>
      <c r="S100" s="439"/>
      <c r="T100" s="439"/>
      <c r="U100" s="439"/>
      <c r="V100" s="439"/>
      <c r="W100" s="439"/>
      <c r="X100" s="391"/>
      <c r="Y100" s="510"/>
    </row>
    <row r="101" spans="2:33" s="507" customFormat="1" ht="23.25" customHeight="1" x14ac:dyDescent="0.2">
      <c r="B101" s="503" t="s">
        <v>66</v>
      </c>
      <c r="C101" s="511" t="s">
        <v>588</v>
      </c>
      <c r="D101" s="391"/>
      <c r="E101" s="509"/>
      <c r="F101" s="509"/>
      <c r="G101" s="509"/>
      <c r="H101" s="509"/>
      <c r="I101" s="509"/>
      <c r="J101" s="509"/>
      <c r="K101" s="509"/>
      <c r="L101" s="509"/>
      <c r="M101" s="509"/>
      <c r="N101" s="503"/>
      <c r="O101" s="511" t="s">
        <v>592</v>
      </c>
      <c r="P101" s="439"/>
      <c r="Q101" s="391"/>
      <c r="R101" s="1420"/>
      <c r="S101" s="1421"/>
      <c r="T101" s="1421"/>
      <c r="U101" s="1421"/>
      <c r="V101" s="1421"/>
      <c r="W101" s="1422"/>
      <c r="X101" s="391"/>
      <c r="Y101" s="510"/>
    </row>
    <row r="102" spans="2:33" s="507" customFormat="1" ht="23.25" customHeight="1" x14ac:dyDescent="0.2">
      <c r="B102" s="503"/>
      <c r="C102" s="511" t="s">
        <v>589</v>
      </c>
      <c r="D102" s="391"/>
      <c r="E102" s="509"/>
      <c r="F102" s="509"/>
      <c r="G102" s="509"/>
      <c r="H102" s="509"/>
      <c r="I102" s="509"/>
      <c r="J102" s="509"/>
      <c r="K102" s="509"/>
      <c r="L102" s="509"/>
      <c r="M102" s="509"/>
      <c r="N102" s="391"/>
      <c r="O102" s="513"/>
      <c r="P102" s="509" t="s">
        <v>61</v>
      </c>
      <c r="Q102" s="439"/>
      <c r="R102" s="439"/>
      <c r="S102" s="439"/>
      <c r="T102" s="439"/>
      <c r="U102" s="439"/>
      <c r="V102" s="439"/>
      <c r="W102" s="439"/>
      <c r="X102" s="439"/>
      <c r="Y102" s="510"/>
    </row>
    <row r="103" spans="2:33" s="507" customFormat="1" ht="23.25" customHeight="1" x14ac:dyDescent="0.2">
      <c r="B103" s="512" t="s">
        <v>737</v>
      </c>
      <c r="C103" s="509"/>
      <c r="D103" s="509"/>
      <c r="E103" s="509"/>
      <c r="F103" s="509"/>
      <c r="G103" s="509"/>
      <c r="H103" s="509"/>
      <c r="I103" s="509"/>
      <c r="J103" s="509"/>
      <c r="K103" s="509"/>
      <c r="L103" s="509"/>
      <c r="M103" s="391"/>
      <c r="N103" s="391"/>
      <c r="O103" s="513"/>
      <c r="P103" s="391"/>
      <c r="Q103" s="509"/>
      <c r="R103" s="439"/>
      <c r="S103" s="509"/>
      <c r="T103" s="439"/>
      <c r="U103" s="509"/>
      <c r="V103" s="439"/>
      <c r="W103" s="509"/>
      <c r="X103" s="439"/>
      <c r="Y103" s="510"/>
    </row>
    <row r="104" spans="2:33" s="507" customFormat="1" ht="23.25" customHeight="1" x14ac:dyDescent="0.2">
      <c r="B104" s="503"/>
      <c r="C104" s="511" t="s">
        <v>738</v>
      </c>
      <c r="D104" s="391"/>
      <c r="E104" s="509"/>
      <c r="F104" s="509"/>
      <c r="G104" s="509"/>
      <c r="H104" s="509"/>
      <c r="I104" s="509"/>
      <c r="J104" s="509"/>
      <c r="K104" s="509"/>
      <c r="L104" s="509"/>
      <c r="M104" s="509"/>
      <c r="N104" s="503"/>
      <c r="O104" s="511" t="s">
        <v>596</v>
      </c>
      <c r="P104" s="509"/>
      <c r="Q104" s="509"/>
      <c r="R104" s="509"/>
      <c r="S104" s="509"/>
      <c r="T104" s="509"/>
      <c r="U104" s="509"/>
      <c r="V104" s="391"/>
      <c r="W104" s="439"/>
      <c r="X104" s="391"/>
      <c r="Y104" s="510"/>
    </row>
    <row r="105" spans="2:33" s="507" customFormat="1" ht="23.25" customHeight="1" x14ac:dyDescent="0.2">
      <c r="B105" s="503" t="s">
        <v>66</v>
      </c>
      <c r="C105" s="511" t="s">
        <v>593</v>
      </c>
      <c r="D105" s="391"/>
      <c r="E105" s="509"/>
      <c r="F105" s="509"/>
      <c r="G105" s="509"/>
      <c r="H105" s="509"/>
      <c r="I105" s="509"/>
      <c r="J105" s="509"/>
      <c r="K105" s="509"/>
      <c r="L105" s="509"/>
      <c r="M105" s="509"/>
      <c r="N105" s="503"/>
      <c r="O105" s="511" t="s">
        <v>597</v>
      </c>
      <c r="P105" s="509"/>
      <c r="Q105" s="509"/>
      <c r="R105" s="509"/>
      <c r="S105" s="509"/>
      <c r="T105" s="509"/>
      <c r="U105" s="509"/>
      <c r="V105" s="391"/>
      <c r="W105" s="439"/>
      <c r="X105" s="391"/>
      <c r="Y105" s="510"/>
    </row>
    <row r="106" spans="2:33" s="507" customFormat="1" ht="23.25" customHeight="1" x14ac:dyDescent="0.2">
      <c r="B106" s="503"/>
      <c r="C106" s="511" t="s">
        <v>594</v>
      </c>
      <c r="D106" s="391"/>
      <c r="E106" s="509"/>
      <c r="F106" s="509"/>
      <c r="G106" s="509"/>
      <c r="H106" s="509"/>
      <c r="I106" s="509"/>
      <c r="J106" s="509"/>
      <c r="K106" s="509"/>
      <c r="L106" s="509"/>
      <c r="M106" s="509"/>
      <c r="N106" s="503"/>
      <c r="O106" s="511" t="s">
        <v>598</v>
      </c>
      <c r="P106" s="509"/>
      <c r="Q106" s="391"/>
      <c r="R106" s="1420"/>
      <c r="S106" s="1421"/>
      <c r="T106" s="1421"/>
      <c r="U106" s="1421"/>
      <c r="V106" s="1421"/>
      <c r="W106" s="1422"/>
      <c r="X106" s="391"/>
      <c r="Y106" s="510"/>
    </row>
    <row r="107" spans="2:33" s="507" customFormat="1" ht="23.25" customHeight="1" x14ac:dyDescent="0.2">
      <c r="B107" s="503"/>
      <c r="C107" s="511" t="s">
        <v>595</v>
      </c>
      <c r="D107" s="391"/>
      <c r="E107" s="391"/>
      <c r="F107" s="391"/>
      <c r="G107" s="391"/>
      <c r="H107" s="391"/>
      <c r="I107" s="391"/>
      <c r="J107" s="391"/>
      <c r="K107" s="391"/>
      <c r="L107" s="391"/>
      <c r="M107" s="391"/>
      <c r="N107" s="513"/>
      <c r="O107" s="509" t="s">
        <v>61</v>
      </c>
      <c r="P107" s="439"/>
      <c r="Q107" s="391"/>
      <c r="R107" s="391"/>
      <c r="S107" s="391"/>
      <c r="T107" s="391"/>
      <c r="U107" s="391"/>
      <c r="V107" s="391"/>
      <c r="W107" s="391"/>
      <c r="X107" s="391"/>
      <c r="Y107" s="510"/>
    </row>
    <row r="108" spans="2:33" s="507" customFormat="1" ht="23.25" customHeight="1" x14ac:dyDescent="0.2">
      <c r="B108" s="1451" t="s">
        <v>599</v>
      </c>
      <c r="C108" s="1451"/>
      <c r="D108" s="1451"/>
      <c r="E108" s="1451"/>
      <c r="F108" s="1451"/>
      <c r="G108" s="1451"/>
      <c r="H108" s="1451"/>
      <c r="I108" s="1451"/>
      <c r="J108" s="1451"/>
      <c r="K108" s="1451"/>
      <c r="L108" s="1451"/>
      <c r="M108" s="1451"/>
      <c r="N108" s="1451"/>
      <c r="O108" s="1451"/>
      <c r="P108" s="1451"/>
      <c r="Q108" s="1451"/>
      <c r="R108" s="1451"/>
      <c r="S108" s="1451"/>
      <c r="T108" s="1451"/>
      <c r="U108" s="1451"/>
      <c r="V108" s="1451"/>
      <c r="W108" s="1451"/>
      <c r="X108" s="1451"/>
      <c r="Y108" s="510"/>
      <c r="AG108" s="1017">
        <f>IF(B109="○",17,"")</f>
        <v>17</v>
      </c>
    </row>
    <row r="109" spans="2:33" s="507" customFormat="1" ht="23.25" customHeight="1" x14ac:dyDescent="0.2">
      <c r="B109" s="503" t="s">
        <v>66</v>
      </c>
      <c r="C109" s="1293" t="s">
        <v>739</v>
      </c>
      <c r="D109" s="1106"/>
      <c r="E109" s="1106"/>
      <c r="F109" s="1106"/>
      <c r="G109" s="1106"/>
      <c r="H109" s="1106"/>
      <c r="I109" s="1106"/>
      <c r="J109" s="1106"/>
      <c r="K109" s="1106"/>
      <c r="L109" s="1106"/>
      <c r="M109" s="1294"/>
      <c r="N109" s="503"/>
      <c r="O109" s="1419" t="s">
        <v>602</v>
      </c>
      <c r="P109" s="1077"/>
      <c r="Q109" s="1077"/>
      <c r="R109" s="1077"/>
      <c r="S109" s="1077"/>
      <c r="T109" s="1077"/>
      <c r="U109" s="1077"/>
      <c r="V109" s="1077"/>
      <c r="W109" s="1077"/>
      <c r="X109" s="391"/>
      <c r="Y109" s="510"/>
      <c r="AG109" s="1017" t="str">
        <f>IF(B110="○",18,"")</f>
        <v/>
      </c>
    </row>
    <row r="110" spans="2:33" s="507" customFormat="1" ht="23.25" customHeight="1" x14ac:dyDescent="0.2">
      <c r="B110" s="503"/>
      <c r="C110" s="1290" t="s">
        <v>600</v>
      </c>
      <c r="D110" s="1291"/>
      <c r="E110" s="1291"/>
      <c r="F110" s="1291"/>
      <c r="G110" s="1291"/>
      <c r="H110" s="1291"/>
      <c r="I110" s="1291"/>
      <c r="J110" s="1291"/>
      <c r="K110" s="1291"/>
      <c r="L110" s="1291"/>
      <c r="M110" s="1292"/>
      <c r="N110" s="503"/>
      <c r="O110" s="509" t="s">
        <v>603</v>
      </c>
      <c r="P110" s="391"/>
      <c r="Q110" s="439"/>
      <c r="R110" s="439"/>
      <c r="S110" s="439"/>
      <c r="T110" s="439"/>
      <c r="U110" s="439"/>
      <c r="V110" s="439"/>
      <c r="W110" s="439"/>
      <c r="X110" s="391"/>
      <c r="Y110" s="510"/>
      <c r="AG110" s="1017" t="str">
        <f>IF(B111="○",19,"")</f>
        <v/>
      </c>
    </row>
    <row r="111" spans="2:33" s="507" customFormat="1" ht="23.25" customHeight="1" x14ac:dyDescent="0.2">
      <c r="B111" s="503"/>
      <c r="C111" s="1293" t="s">
        <v>601</v>
      </c>
      <c r="D111" s="1106"/>
      <c r="E111" s="1106"/>
      <c r="F111" s="1106"/>
      <c r="G111" s="1106"/>
      <c r="H111" s="1106"/>
      <c r="I111" s="1106"/>
      <c r="J111" s="1106"/>
      <c r="K111" s="1106"/>
      <c r="L111" s="1106"/>
      <c r="M111" s="1294"/>
      <c r="N111" s="503" t="s">
        <v>1424</v>
      </c>
      <c r="O111" s="511" t="s">
        <v>604</v>
      </c>
      <c r="P111" s="509"/>
      <c r="Q111" s="391"/>
      <c r="R111" s="1420"/>
      <c r="S111" s="1421"/>
      <c r="T111" s="1421"/>
      <c r="U111" s="1421"/>
      <c r="V111" s="1421"/>
      <c r="W111" s="1422"/>
      <c r="X111" s="391"/>
      <c r="Y111" s="510"/>
      <c r="AG111" s="1017" t="str">
        <f>IF(B112="○",20,"")</f>
        <v/>
      </c>
    </row>
    <row r="112" spans="2:33" s="507" customFormat="1" ht="27" customHeight="1" x14ac:dyDescent="0.2">
      <c r="B112" s="503"/>
      <c r="C112" s="1419" t="s">
        <v>1423</v>
      </c>
      <c r="D112" s="1077"/>
      <c r="E112" s="1077"/>
      <c r="F112" s="1077"/>
      <c r="G112" s="1077"/>
      <c r="H112" s="1077"/>
      <c r="I112" s="1077"/>
      <c r="J112" s="1077"/>
      <c r="K112" s="1077"/>
      <c r="L112" s="1077"/>
      <c r="M112" s="1077"/>
      <c r="N112" s="391"/>
      <c r="O112" s="513" t="s">
        <v>61</v>
      </c>
      <c r="P112" s="439"/>
      <c r="Q112" s="439"/>
      <c r="R112" s="439"/>
      <c r="S112" s="439"/>
      <c r="T112" s="439"/>
      <c r="U112" s="439"/>
      <c r="V112" s="439"/>
      <c r="W112" s="439"/>
      <c r="X112" s="439"/>
      <c r="Y112" s="510"/>
      <c r="AG112" s="1017" t="str">
        <f>IF(N109="○",21,"")</f>
        <v/>
      </c>
    </row>
    <row r="113" spans="1:33" s="507" customFormat="1" ht="6" customHeight="1" x14ac:dyDescent="0.2">
      <c r="B113" s="379"/>
      <c r="C113" s="459"/>
      <c r="D113" s="378"/>
      <c r="E113" s="378"/>
      <c r="F113" s="378"/>
      <c r="G113" s="378"/>
      <c r="H113" s="378"/>
      <c r="I113" s="378"/>
      <c r="J113" s="378"/>
      <c r="K113" s="378"/>
      <c r="L113" s="378"/>
      <c r="M113" s="378"/>
      <c r="N113" s="378"/>
      <c r="O113" s="379"/>
      <c r="P113" s="471"/>
      <c r="Q113" s="471"/>
      <c r="R113" s="471"/>
      <c r="S113" s="471"/>
      <c r="T113" s="471"/>
      <c r="U113" s="471"/>
      <c r="V113" s="471"/>
      <c r="W113" s="471"/>
      <c r="X113" s="471"/>
      <c r="Y113" s="510"/>
    </row>
    <row r="114" spans="1:33" ht="19.5" customHeight="1" x14ac:dyDescent="0.2">
      <c r="A114" s="460" t="s">
        <v>421</v>
      </c>
      <c r="AG114" s="1017" t="str">
        <f>IF(N110="○",22,"")</f>
        <v/>
      </c>
    </row>
    <row r="115" spans="1:33" s="378" customFormat="1" ht="19.5" customHeight="1" x14ac:dyDescent="0.2">
      <c r="A115" s="515" t="s">
        <v>740</v>
      </c>
      <c r="AG115" s="1017" t="str">
        <f>IF(N111="○",23,"")</f>
        <v/>
      </c>
    </row>
    <row r="116" spans="1:33" ht="19.5" customHeight="1" x14ac:dyDescent="0.2">
      <c r="B116" s="1342" t="s">
        <v>1076</v>
      </c>
      <c r="C116" s="1342"/>
      <c r="D116" s="1342"/>
      <c r="E116" s="1407" t="s">
        <v>13</v>
      </c>
      <c r="F116" s="1161"/>
      <c r="G116" s="1161"/>
      <c r="H116" s="1161"/>
      <c r="I116" s="1161"/>
      <c r="J116" s="1162"/>
      <c r="K116" s="949"/>
      <c r="L116" s="1342" t="s">
        <v>14</v>
      </c>
      <c r="M116" s="1342"/>
      <c r="N116" s="1342"/>
      <c r="O116" s="1342"/>
      <c r="P116" s="1342"/>
      <c r="Q116" s="1342"/>
      <c r="R116" s="1342"/>
      <c r="S116" s="1342"/>
      <c r="T116" s="1342"/>
      <c r="U116" s="1342"/>
      <c r="V116" s="1342"/>
      <c r="W116" s="1342"/>
    </row>
    <row r="117" spans="1:33" s="378" customFormat="1" ht="23.25" customHeight="1" x14ac:dyDescent="0.2">
      <c r="B117" s="1342"/>
      <c r="C117" s="1342"/>
      <c r="D117" s="1342"/>
      <c r="E117" s="1389"/>
      <c r="F117" s="1163"/>
      <c r="G117" s="1163"/>
      <c r="H117" s="1163"/>
      <c r="I117" s="1163"/>
      <c r="J117" s="1164"/>
      <c r="K117" s="950"/>
      <c r="L117" s="1342"/>
      <c r="M117" s="1342"/>
      <c r="N117" s="1342"/>
      <c r="O117" s="1342"/>
      <c r="P117" s="1342"/>
      <c r="Q117" s="1342"/>
      <c r="R117" s="1342"/>
      <c r="S117" s="1342"/>
      <c r="T117" s="1342"/>
      <c r="U117" s="1342"/>
      <c r="V117" s="1342"/>
      <c r="W117" s="1342"/>
    </row>
    <row r="118" spans="1:33" s="378" customFormat="1" ht="23.25" customHeight="1" x14ac:dyDescent="0.2">
      <c r="B118" s="1395" t="s">
        <v>70</v>
      </c>
      <c r="C118" s="1453" t="s">
        <v>635</v>
      </c>
      <c r="D118" s="1454"/>
      <c r="E118" s="1445" t="s">
        <v>605</v>
      </c>
      <c r="F118" s="1446"/>
      <c r="G118" s="1446"/>
      <c r="H118" s="1446"/>
      <c r="I118" s="1446"/>
      <c r="J118" s="1447"/>
      <c r="K118" s="955">
        <v>24</v>
      </c>
      <c r="L118" s="531" t="s">
        <v>66</v>
      </c>
      <c r="M118" s="1314" t="str">
        <f>IF(L118="○",AA82,AA83)</f>
        <v>毎年必須</v>
      </c>
      <c r="N118" s="1315"/>
      <c r="O118" s="1315"/>
      <c r="P118" s="1315"/>
      <c r="Q118" s="1315"/>
      <c r="R118" s="1315"/>
      <c r="S118" s="1315"/>
      <c r="T118" s="1315"/>
      <c r="U118" s="1315"/>
      <c r="V118" s="1315"/>
      <c r="W118" s="1316"/>
      <c r="AG118" s="885">
        <f t="shared" ref="AG118:AG132" si="4">IF(L118="○",K118,"")</f>
        <v>24</v>
      </c>
    </row>
    <row r="119" spans="1:33" s="378" customFormat="1" ht="23.25" customHeight="1" x14ac:dyDescent="0.2">
      <c r="B119" s="1452"/>
      <c r="C119" s="1455"/>
      <c r="D119" s="1456"/>
      <c r="E119" s="1279" t="s">
        <v>606</v>
      </c>
      <c r="F119" s="1340"/>
      <c r="G119" s="1340"/>
      <c r="H119" s="1340"/>
      <c r="I119" s="1340"/>
      <c r="J119" s="1341"/>
      <c r="K119" s="952">
        <v>25</v>
      </c>
      <c r="L119" s="531" t="s">
        <v>66</v>
      </c>
      <c r="M119" s="1314" t="str">
        <f>IF(L119="○",AA82,AA83)</f>
        <v>毎年必須</v>
      </c>
      <c r="N119" s="1315"/>
      <c r="O119" s="1315"/>
      <c r="P119" s="1315"/>
      <c r="Q119" s="1315"/>
      <c r="R119" s="1315"/>
      <c r="S119" s="1315"/>
      <c r="T119" s="1315"/>
      <c r="U119" s="1315"/>
      <c r="V119" s="1315"/>
      <c r="W119" s="1316"/>
      <c r="AG119" s="885">
        <f t="shared" si="4"/>
        <v>25</v>
      </c>
    </row>
    <row r="120" spans="1:33" s="378" customFormat="1" ht="23.25" customHeight="1" x14ac:dyDescent="0.2">
      <c r="B120" s="1452"/>
      <c r="C120" s="1455"/>
      <c r="D120" s="1456"/>
      <c r="E120" s="1279" t="s">
        <v>607</v>
      </c>
      <c r="F120" s="1340"/>
      <c r="G120" s="1340"/>
      <c r="H120" s="1340"/>
      <c r="I120" s="1340"/>
      <c r="J120" s="1341"/>
      <c r="K120" s="952">
        <v>26</v>
      </c>
      <c r="L120" s="531" t="s">
        <v>66</v>
      </c>
      <c r="M120" s="1314" t="str">
        <f>IF(L120="○",AA82,AA83)</f>
        <v>毎年必須</v>
      </c>
      <c r="N120" s="1315"/>
      <c r="O120" s="1315"/>
      <c r="P120" s="1315"/>
      <c r="Q120" s="1315"/>
      <c r="R120" s="1315"/>
      <c r="S120" s="1315"/>
      <c r="T120" s="1315"/>
      <c r="U120" s="1315"/>
      <c r="V120" s="1315"/>
      <c r="W120" s="1316"/>
      <c r="AG120" s="885">
        <f t="shared" si="4"/>
        <v>26</v>
      </c>
    </row>
    <row r="121" spans="1:33" s="378" customFormat="1" ht="23.25" customHeight="1" x14ac:dyDescent="0.2">
      <c r="B121" s="1452"/>
      <c r="C121" s="1455"/>
      <c r="D121" s="1456"/>
      <c r="E121" s="1279" t="s">
        <v>608</v>
      </c>
      <c r="F121" s="1340"/>
      <c r="G121" s="1340"/>
      <c r="H121" s="1340"/>
      <c r="I121" s="1340"/>
      <c r="J121" s="1341"/>
      <c r="K121" s="952">
        <v>27</v>
      </c>
      <c r="L121" s="531" t="s">
        <v>66</v>
      </c>
      <c r="M121" s="1314" t="str">
        <f>IF(L121="○",AA82,AA83)</f>
        <v>毎年必須</v>
      </c>
      <c r="N121" s="1315"/>
      <c r="O121" s="1315"/>
      <c r="P121" s="1315"/>
      <c r="Q121" s="1315"/>
      <c r="R121" s="1315"/>
      <c r="S121" s="1315"/>
      <c r="T121" s="1315"/>
      <c r="U121" s="1315"/>
      <c r="V121" s="1315"/>
      <c r="W121" s="1316"/>
      <c r="AG121" s="885">
        <f t="shared" si="4"/>
        <v>27</v>
      </c>
    </row>
    <row r="122" spans="1:33" s="378" customFormat="1" ht="23.25" customHeight="1" x14ac:dyDescent="0.2">
      <c r="B122" s="1452"/>
      <c r="C122" s="1455"/>
      <c r="D122" s="1456"/>
      <c r="E122" s="1279" t="s">
        <v>741</v>
      </c>
      <c r="F122" s="1340"/>
      <c r="G122" s="1340"/>
      <c r="H122" s="1340"/>
      <c r="I122" s="1340"/>
      <c r="J122" s="1341"/>
      <c r="K122" s="952">
        <v>28</v>
      </c>
      <c r="L122" s="531" t="s">
        <v>66</v>
      </c>
      <c r="M122" s="1314" t="str">
        <f>IF(L122="○",AA82,AA83)</f>
        <v>毎年必須</v>
      </c>
      <c r="N122" s="1315"/>
      <c r="O122" s="1315"/>
      <c r="P122" s="1315"/>
      <c r="Q122" s="1315"/>
      <c r="R122" s="1315"/>
      <c r="S122" s="1315"/>
      <c r="T122" s="1315"/>
      <c r="U122" s="1315"/>
      <c r="V122" s="1315"/>
      <c r="W122" s="1316"/>
      <c r="AG122" s="885">
        <f t="shared" si="4"/>
        <v>28</v>
      </c>
    </row>
    <row r="123" spans="1:33" s="378" customFormat="1" ht="33.75" customHeight="1" x14ac:dyDescent="0.2">
      <c r="B123" s="1452"/>
      <c r="C123" s="1457" t="s">
        <v>534</v>
      </c>
      <c r="D123" s="1458"/>
      <c r="E123" s="1279" t="s">
        <v>609</v>
      </c>
      <c r="F123" s="1340"/>
      <c r="G123" s="1340"/>
      <c r="H123" s="1340"/>
      <c r="I123" s="1340"/>
      <c r="J123" s="1341"/>
      <c r="K123" s="952">
        <v>29</v>
      </c>
      <c r="L123" s="531" t="s">
        <v>66</v>
      </c>
      <c r="M123" s="1314" t="str">
        <f>IF(L123="○",M74,AA83)</f>
        <v>５年間に1回以上実施</v>
      </c>
      <c r="N123" s="1315"/>
      <c r="O123" s="1315"/>
      <c r="P123" s="1315"/>
      <c r="Q123" s="1315"/>
      <c r="R123" s="1315"/>
      <c r="S123" s="1315"/>
      <c r="T123" s="1315"/>
      <c r="U123" s="1315"/>
      <c r="V123" s="1315"/>
      <c r="W123" s="1316"/>
      <c r="AG123" s="885">
        <f t="shared" si="4"/>
        <v>29</v>
      </c>
    </row>
    <row r="124" spans="1:33" s="378" customFormat="1" ht="23.25" customHeight="1" x14ac:dyDescent="0.2">
      <c r="B124" s="1452"/>
      <c r="C124" s="1334" t="s">
        <v>28</v>
      </c>
      <c r="D124" s="1335"/>
      <c r="E124" s="1279" t="s">
        <v>610</v>
      </c>
      <c r="F124" s="1340"/>
      <c r="G124" s="1340"/>
      <c r="H124" s="1340"/>
      <c r="I124" s="1340"/>
      <c r="J124" s="1341"/>
      <c r="K124" s="952">
        <v>30</v>
      </c>
      <c r="L124" s="531" t="s">
        <v>66</v>
      </c>
      <c r="M124" s="1314" t="str">
        <f>IF(L124="○",AA124,AA125)</f>
        <v>機能診断結果に応じて実施</v>
      </c>
      <c r="N124" s="1315"/>
      <c r="O124" s="1315"/>
      <c r="P124" s="1315"/>
      <c r="Q124" s="1315"/>
      <c r="R124" s="1315"/>
      <c r="S124" s="1315"/>
      <c r="T124" s="1315"/>
      <c r="U124" s="1315"/>
      <c r="V124" s="1315"/>
      <c r="W124" s="1316"/>
      <c r="AA124" s="885" t="s">
        <v>1173</v>
      </c>
      <c r="AG124" s="885">
        <f t="shared" si="4"/>
        <v>30</v>
      </c>
    </row>
    <row r="125" spans="1:33" s="378" customFormat="1" ht="23.25" customHeight="1" x14ac:dyDescent="0.2">
      <c r="B125" s="1452"/>
      <c r="C125" s="1336"/>
      <c r="D125" s="1337"/>
      <c r="E125" s="1279" t="s">
        <v>611</v>
      </c>
      <c r="F125" s="1340"/>
      <c r="G125" s="1340"/>
      <c r="H125" s="1340"/>
      <c r="I125" s="1340"/>
      <c r="J125" s="1341"/>
      <c r="K125" s="952">
        <v>31</v>
      </c>
      <c r="L125" s="531" t="s">
        <v>66</v>
      </c>
      <c r="M125" s="1314" t="str">
        <f>IF(L125="○",AA124,AA125)</f>
        <v>機能診断結果に応じて実施</v>
      </c>
      <c r="N125" s="1315"/>
      <c r="O125" s="1315"/>
      <c r="P125" s="1315"/>
      <c r="Q125" s="1315"/>
      <c r="R125" s="1315"/>
      <c r="S125" s="1315"/>
      <c r="T125" s="1315"/>
      <c r="U125" s="1315"/>
      <c r="V125" s="1315"/>
      <c r="W125" s="1316"/>
      <c r="AA125" s="1027" t="s">
        <v>713</v>
      </c>
      <c r="AG125" s="885">
        <f t="shared" si="4"/>
        <v>31</v>
      </c>
    </row>
    <row r="126" spans="1:33" s="378" customFormat="1" ht="23.25" customHeight="1" x14ac:dyDescent="0.2">
      <c r="B126" s="1452"/>
      <c r="C126" s="1336"/>
      <c r="D126" s="1337"/>
      <c r="E126" s="1279" t="s">
        <v>612</v>
      </c>
      <c r="F126" s="1340"/>
      <c r="G126" s="1340"/>
      <c r="H126" s="1340"/>
      <c r="I126" s="1340"/>
      <c r="J126" s="1341"/>
      <c r="K126" s="952">
        <v>32</v>
      </c>
      <c r="L126" s="531" t="s">
        <v>66</v>
      </c>
      <c r="M126" s="1314" t="str">
        <f>IF(L126="○",AA124,AA125)</f>
        <v>機能診断結果に応じて実施</v>
      </c>
      <c r="N126" s="1315"/>
      <c r="O126" s="1315"/>
      <c r="P126" s="1315"/>
      <c r="Q126" s="1315"/>
      <c r="R126" s="1315"/>
      <c r="S126" s="1315"/>
      <c r="T126" s="1315"/>
      <c r="U126" s="1315"/>
      <c r="V126" s="1315"/>
      <c r="W126" s="1316"/>
      <c r="AG126" s="885">
        <f t="shared" si="4"/>
        <v>32</v>
      </c>
    </row>
    <row r="127" spans="1:33" s="378" customFormat="1" ht="23.25" customHeight="1" x14ac:dyDescent="0.2">
      <c r="B127" s="1452"/>
      <c r="C127" s="1336"/>
      <c r="D127" s="1337"/>
      <c r="E127" s="1279" t="s">
        <v>613</v>
      </c>
      <c r="F127" s="1340"/>
      <c r="G127" s="1340"/>
      <c r="H127" s="1340"/>
      <c r="I127" s="1340"/>
      <c r="J127" s="1341"/>
      <c r="K127" s="952">
        <v>33</v>
      </c>
      <c r="L127" s="531" t="s">
        <v>66</v>
      </c>
      <c r="M127" s="1314" t="str">
        <f>IF(L127="○",AA124,AA125)</f>
        <v>機能診断結果に応じて実施</v>
      </c>
      <c r="N127" s="1315"/>
      <c r="O127" s="1315"/>
      <c r="P127" s="1315"/>
      <c r="Q127" s="1315"/>
      <c r="R127" s="1315"/>
      <c r="S127" s="1315"/>
      <c r="T127" s="1315"/>
      <c r="U127" s="1315"/>
      <c r="V127" s="1315"/>
      <c r="W127" s="1316"/>
      <c r="AG127" s="885">
        <f t="shared" si="4"/>
        <v>33</v>
      </c>
    </row>
    <row r="128" spans="1:33" s="378" customFormat="1" ht="24" customHeight="1" x14ac:dyDescent="0.2">
      <c r="B128" s="1500" t="s">
        <v>541</v>
      </c>
      <c r="C128" s="1334" t="s">
        <v>619</v>
      </c>
      <c r="D128" s="1335"/>
      <c r="E128" s="1448" t="s">
        <v>614</v>
      </c>
      <c r="F128" s="1449"/>
      <c r="G128" s="1449"/>
      <c r="H128" s="1449"/>
      <c r="I128" s="1449"/>
      <c r="J128" s="1450"/>
      <c r="K128" s="956">
        <v>34</v>
      </c>
      <c r="L128" s="531" t="s">
        <v>1020</v>
      </c>
      <c r="M128" s="1314" t="str">
        <f>IF(L128="○",AA82,AA83)</f>
        <v>－</v>
      </c>
      <c r="N128" s="1315"/>
      <c r="O128" s="1315"/>
      <c r="P128" s="1315"/>
      <c r="Q128" s="1315"/>
      <c r="R128" s="1315"/>
      <c r="S128" s="1315"/>
      <c r="T128" s="1315"/>
      <c r="U128" s="1315"/>
      <c r="V128" s="1315"/>
      <c r="W128" s="1316"/>
      <c r="AG128" s="885" t="str">
        <f t="shared" si="4"/>
        <v/>
      </c>
    </row>
    <row r="129" spans="2:33" s="378" customFormat="1" ht="27" customHeight="1" x14ac:dyDescent="0.2">
      <c r="B129" s="1501"/>
      <c r="C129" s="1336"/>
      <c r="D129" s="1337"/>
      <c r="E129" s="1504" t="s">
        <v>615</v>
      </c>
      <c r="F129" s="1505"/>
      <c r="G129" s="1505"/>
      <c r="H129" s="1505"/>
      <c r="I129" s="1505"/>
      <c r="J129" s="1506"/>
      <c r="K129" s="957">
        <v>35</v>
      </c>
      <c r="L129" s="531" t="s">
        <v>1020</v>
      </c>
      <c r="M129" s="1314" t="str">
        <f>IF(L129="○",AA82,AA83)</f>
        <v>－</v>
      </c>
      <c r="N129" s="1315"/>
      <c r="O129" s="1315"/>
      <c r="P129" s="1315"/>
      <c r="Q129" s="1315"/>
      <c r="R129" s="1315"/>
      <c r="S129" s="1315"/>
      <c r="T129" s="1315"/>
      <c r="U129" s="1315"/>
      <c r="V129" s="1315"/>
      <c r="W129" s="1316"/>
      <c r="AG129" s="885" t="str">
        <f t="shared" si="4"/>
        <v/>
      </c>
    </row>
    <row r="130" spans="2:33" s="378" customFormat="1" ht="35.25" customHeight="1" x14ac:dyDescent="0.2">
      <c r="B130" s="1501"/>
      <c r="C130" s="1336"/>
      <c r="D130" s="1337"/>
      <c r="E130" s="1448" t="s">
        <v>616</v>
      </c>
      <c r="F130" s="1449"/>
      <c r="G130" s="1449"/>
      <c r="H130" s="1449"/>
      <c r="I130" s="1449"/>
      <c r="J130" s="1450"/>
      <c r="K130" s="956">
        <v>36</v>
      </c>
      <c r="L130" s="531" t="s">
        <v>66</v>
      </c>
      <c r="M130" s="1314" t="str">
        <f>IF(L130="○",AA82,AA83)</f>
        <v>毎年必須</v>
      </c>
      <c r="N130" s="1315"/>
      <c r="O130" s="1315"/>
      <c r="P130" s="1315"/>
      <c r="Q130" s="1315"/>
      <c r="R130" s="1315"/>
      <c r="S130" s="1315"/>
      <c r="T130" s="1315"/>
      <c r="U130" s="1315"/>
      <c r="V130" s="1315"/>
      <c r="W130" s="1316"/>
      <c r="AG130" s="885">
        <f t="shared" si="4"/>
        <v>36</v>
      </c>
    </row>
    <row r="131" spans="2:33" s="378" customFormat="1" ht="35.25" customHeight="1" x14ac:dyDescent="0.2">
      <c r="B131" s="1501"/>
      <c r="C131" s="1336"/>
      <c r="D131" s="1337"/>
      <c r="E131" s="1448" t="s">
        <v>617</v>
      </c>
      <c r="F131" s="1449"/>
      <c r="G131" s="1449"/>
      <c r="H131" s="1449"/>
      <c r="I131" s="1449"/>
      <c r="J131" s="1450"/>
      <c r="K131" s="956">
        <v>37</v>
      </c>
      <c r="L131" s="531" t="s">
        <v>1020</v>
      </c>
      <c r="M131" s="1314" t="str">
        <f>IF(L131="○",AA82,AA83)</f>
        <v>－</v>
      </c>
      <c r="N131" s="1315"/>
      <c r="O131" s="1315"/>
      <c r="P131" s="1315"/>
      <c r="Q131" s="1315"/>
      <c r="R131" s="1315"/>
      <c r="S131" s="1315"/>
      <c r="T131" s="1315"/>
      <c r="U131" s="1315"/>
      <c r="V131" s="1315"/>
      <c r="W131" s="1316"/>
      <c r="AG131" s="885" t="str">
        <f t="shared" si="4"/>
        <v/>
      </c>
    </row>
    <row r="132" spans="2:33" s="378" customFormat="1" ht="23.25" customHeight="1" x14ac:dyDescent="0.2">
      <c r="B132" s="1502"/>
      <c r="C132" s="1338"/>
      <c r="D132" s="1339"/>
      <c r="E132" s="1448" t="s">
        <v>618</v>
      </c>
      <c r="F132" s="1449"/>
      <c r="G132" s="1449"/>
      <c r="H132" s="1449"/>
      <c r="I132" s="1449"/>
      <c r="J132" s="1450"/>
      <c r="K132" s="956">
        <v>38</v>
      </c>
      <c r="L132" s="531" t="s">
        <v>1020</v>
      </c>
      <c r="M132" s="1314" t="str">
        <f>IF(L132="○",AA82,AA83)</f>
        <v>－</v>
      </c>
      <c r="N132" s="1315"/>
      <c r="O132" s="1315"/>
      <c r="P132" s="1315"/>
      <c r="Q132" s="1315"/>
      <c r="R132" s="1315"/>
      <c r="S132" s="1315"/>
      <c r="T132" s="1315"/>
      <c r="U132" s="1315"/>
      <c r="V132" s="1315"/>
      <c r="W132" s="1316"/>
      <c r="AG132" s="885" t="str">
        <f t="shared" si="4"/>
        <v/>
      </c>
    </row>
    <row r="133" spans="2:33" ht="11" customHeight="1" x14ac:dyDescent="0.2">
      <c r="B133" s="1342" t="s">
        <v>1076</v>
      </c>
      <c r="C133" s="1342"/>
      <c r="D133" s="1342"/>
      <c r="E133" s="1407" t="s">
        <v>13</v>
      </c>
      <c r="F133" s="1161"/>
      <c r="G133" s="1161"/>
      <c r="H133" s="1161"/>
      <c r="I133" s="1161"/>
      <c r="J133" s="1162"/>
      <c r="K133" s="949"/>
      <c r="L133" s="1342" t="s">
        <v>14</v>
      </c>
      <c r="M133" s="1342"/>
      <c r="N133" s="1342"/>
      <c r="O133" s="1342"/>
      <c r="P133" s="1342"/>
      <c r="Q133" s="1342"/>
      <c r="R133" s="1342"/>
      <c r="S133" s="1342"/>
      <c r="T133" s="1342"/>
      <c r="U133" s="1342"/>
      <c r="V133" s="1342"/>
      <c r="W133" s="1342"/>
    </row>
    <row r="134" spans="2:33" s="378" customFormat="1" ht="11" customHeight="1" x14ac:dyDescent="0.2">
      <c r="B134" s="1342"/>
      <c r="C134" s="1342"/>
      <c r="D134" s="1342"/>
      <c r="E134" s="1389"/>
      <c r="F134" s="1163"/>
      <c r="G134" s="1163"/>
      <c r="H134" s="1163"/>
      <c r="I134" s="1163"/>
      <c r="J134" s="1164"/>
      <c r="K134" s="950"/>
      <c r="L134" s="1342"/>
      <c r="M134" s="1342"/>
      <c r="N134" s="1342"/>
      <c r="O134" s="1342"/>
      <c r="P134" s="1342"/>
      <c r="Q134" s="1342"/>
      <c r="R134" s="1342"/>
      <c r="S134" s="1342"/>
      <c r="T134" s="1342"/>
      <c r="U134" s="1342"/>
      <c r="V134" s="1342"/>
      <c r="W134" s="1342"/>
    </row>
    <row r="135" spans="2:33" s="378" customFormat="1" ht="37.5" customHeight="1" x14ac:dyDescent="0.2">
      <c r="B135" s="1500" t="s">
        <v>541</v>
      </c>
      <c r="C135" s="1334" t="s">
        <v>540</v>
      </c>
      <c r="D135" s="1335"/>
      <c r="E135" s="1331" t="s">
        <v>918</v>
      </c>
      <c r="F135" s="1332"/>
      <c r="G135" s="1332"/>
      <c r="H135" s="1332"/>
      <c r="I135" s="1332"/>
      <c r="J135" s="1333"/>
      <c r="K135" s="1018">
        <f>IF(E135=【選択肢】!O45,39,IF(活動計画書!E135=【選択肢】!O46,40,IF(活動計画書!E135=【選択肢】!O47,41,IF(活動計画書!E135=【選択肢】!O48,42,IF(活動計画書!E135=【選択肢】!O49,43,IF(活動計画書!E135=【選択肢】!O50,44,IF(活動計画書!E135=【選択肢】!O51,45,IF(活動計画書!E135=【選択肢】!O52,46,IF(活動計画書!E135=【選択肢】!O53,47,IF(活動計画書!E135=【選択肢】!O54,48,IF(活動計画書!E135=【選択肢】!O55,49,IF(活動計画書!E135=【選択肢】!O56,50,""))))))))))))</f>
        <v>40</v>
      </c>
      <c r="L135" s="1019" t="str">
        <f>IF(K135="","－","○")</f>
        <v>○</v>
      </c>
      <c r="M135" s="1314" t="str">
        <f>IF(L135="○",AA82,AA83)</f>
        <v>毎年必須</v>
      </c>
      <c r="N135" s="1315"/>
      <c r="O135" s="1315"/>
      <c r="P135" s="1315"/>
      <c r="Q135" s="1315"/>
      <c r="R135" s="1315"/>
      <c r="S135" s="1315"/>
      <c r="T135" s="1315"/>
      <c r="U135" s="1315"/>
      <c r="V135" s="1315"/>
      <c r="W135" s="1316"/>
      <c r="AG135" s="885">
        <f t="shared" ref="AG135:AG139" si="5">IF(L135="○",K135,"")</f>
        <v>40</v>
      </c>
    </row>
    <row r="136" spans="2:33" s="378" customFormat="1" ht="37.5" customHeight="1" x14ac:dyDescent="0.2">
      <c r="B136" s="1501"/>
      <c r="C136" s="1336"/>
      <c r="D136" s="1337"/>
      <c r="E136" s="1331" t="s">
        <v>923</v>
      </c>
      <c r="F136" s="1332"/>
      <c r="G136" s="1332"/>
      <c r="H136" s="1332"/>
      <c r="I136" s="1332"/>
      <c r="J136" s="1333"/>
      <c r="K136" s="1018">
        <f>IF(E136=【選択肢】!O45,39,IF(活動計画書!E136=【選択肢】!O46,40,IF(活動計画書!E136=【選択肢】!O47,41,IF(活動計画書!E136=【選択肢】!O48,42,IF(活動計画書!E136=【選択肢】!O49,43,IF(活動計画書!E136=【選択肢】!O50,44,IF(活動計画書!E136=【選択肢】!O51,45,IF(活動計画書!E136=【選択肢】!O52,46,IF(活動計画書!E136=【選択肢】!O53,47,IF(活動計画書!E136=【選択肢】!O54,48,IF(活動計画書!E136=【選択肢】!O55,49,IF(活動計画書!E136=【選択肢】!O56,50,""))))))))))))</f>
        <v>45</v>
      </c>
      <c r="L136" s="1019" t="str">
        <f t="shared" ref="L136:L139" si="6">IF(K136="","－","○")</f>
        <v>○</v>
      </c>
      <c r="M136" s="1314" t="str">
        <f>IF(L136="○",AA82,AA83)</f>
        <v>毎年必須</v>
      </c>
      <c r="N136" s="1315"/>
      <c r="O136" s="1315"/>
      <c r="P136" s="1315"/>
      <c r="Q136" s="1315"/>
      <c r="R136" s="1315"/>
      <c r="S136" s="1315"/>
      <c r="T136" s="1315"/>
      <c r="U136" s="1315"/>
      <c r="V136" s="1315"/>
      <c r="W136" s="1316"/>
      <c r="AG136" s="885">
        <f t="shared" si="5"/>
        <v>45</v>
      </c>
    </row>
    <row r="137" spans="2:33" s="378" customFormat="1" ht="37.5" customHeight="1" x14ac:dyDescent="0.2">
      <c r="B137" s="1501"/>
      <c r="C137" s="1336"/>
      <c r="D137" s="1337"/>
      <c r="E137" s="1331"/>
      <c r="F137" s="1332"/>
      <c r="G137" s="1332"/>
      <c r="H137" s="1332"/>
      <c r="I137" s="1332"/>
      <c r="J137" s="1333"/>
      <c r="K137" s="1018" t="str">
        <f>IF(E137=【選択肢】!O45,39,IF(活動計画書!E137=【選択肢】!O46,40,IF(活動計画書!E137=【選択肢】!O47,41,IF(活動計画書!E137=【選択肢】!O48,42,IF(活動計画書!E137=【選択肢】!O49,43,IF(活動計画書!E137=【選択肢】!O50,44,IF(活動計画書!E137=【選択肢】!O51,45,IF(活動計画書!E137=【選択肢】!O52,46,IF(活動計画書!E137=【選択肢】!O53,47,IF(活動計画書!E137=【選択肢】!O54,48,IF(活動計画書!E137=【選択肢】!O55,49,IF(活動計画書!E137=【選択肢】!O56,50,""))))))))))))</f>
        <v/>
      </c>
      <c r="L137" s="1019" t="str">
        <f t="shared" si="6"/>
        <v>－</v>
      </c>
      <c r="M137" s="1314" t="str">
        <f>IF(L137="○",AA82,AA83)</f>
        <v>－</v>
      </c>
      <c r="N137" s="1315"/>
      <c r="O137" s="1315"/>
      <c r="P137" s="1315"/>
      <c r="Q137" s="1315"/>
      <c r="R137" s="1315"/>
      <c r="S137" s="1315"/>
      <c r="T137" s="1315"/>
      <c r="U137" s="1315"/>
      <c r="V137" s="1315"/>
      <c r="W137" s="1316"/>
      <c r="AG137" s="885" t="str">
        <f t="shared" si="5"/>
        <v/>
      </c>
    </row>
    <row r="138" spans="2:33" s="378" customFormat="1" ht="37.5" customHeight="1" x14ac:dyDescent="0.2">
      <c r="B138" s="1501"/>
      <c r="C138" s="1336"/>
      <c r="D138" s="1337"/>
      <c r="E138" s="1331"/>
      <c r="F138" s="1332"/>
      <c r="G138" s="1332"/>
      <c r="H138" s="1332"/>
      <c r="I138" s="1332"/>
      <c r="J138" s="1333"/>
      <c r="K138" s="1018" t="str">
        <f>IF(E138=【選択肢】!O45,39,IF(活動計画書!E138=【選択肢】!O46,40,IF(活動計画書!E138=【選択肢】!O47,41,IF(活動計画書!E138=【選択肢】!O48,42,IF(活動計画書!E138=【選択肢】!O49,43,IF(活動計画書!E138=【選択肢】!O50,44,IF(活動計画書!E138=【選択肢】!O51,45,IF(活動計画書!E138=【選択肢】!O52,46,IF(活動計画書!E138=【選択肢】!O53,47,IF(活動計画書!E138=【選択肢】!O54,48,IF(活動計画書!E138=【選択肢】!O55,49,IF(活動計画書!E138=【選択肢】!O56,50,""))))))))))))</f>
        <v/>
      </c>
      <c r="L138" s="1019" t="str">
        <f t="shared" si="6"/>
        <v>－</v>
      </c>
      <c r="M138" s="1314" t="str">
        <f>IF(L138="○",AA82,AA83)</f>
        <v>－</v>
      </c>
      <c r="N138" s="1315"/>
      <c r="O138" s="1315"/>
      <c r="P138" s="1315"/>
      <c r="Q138" s="1315"/>
      <c r="R138" s="1315"/>
      <c r="S138" s="1315"/>
      <c r="T138" s="1315"/>
      <c r="U138" s="1315"/>
      <c r="V138" s="1315"/>
      <c r="W138" s="1316"/>
      <c r="AG138" s="885" t="str">
        <f t="shared" si="5"/>
        <v/>
      </c>
    </row>
    <row r="139" spans="2:33" s="378" customFormat="1" ht="37.5" customHeight="1" x14ac:dyDescent="0.2">
      <c r="B139" s="1501"/>
      <c r="C139" s="1336"/>
      <c r="D139" s="1337"/>
      <c r="E139" s="1331"/>
      <c r="F139" s="1332"/>
      <c r="G139" s="1332"/>
      <c r="H139" s="1332"/>
      <c r="I139" s="1332"/>
      <c r="J139" s="1333"/>
      <c r="K139" s="1018" t="str">
        <f>IF(E139=【選択肢】!O45,39,IF(活動計画書!E139=【選択肢】!O46,40,IF(活動計画書!E139=【選択肢】!O47,41,IF(活動計画書!E139=【選択肢】!O48,42,IF(活動計画書!E139=【選択肢】!O49,43,IF(活動計画書!E139=【選択肢】!O50,44,IF(活動計画書!E139=【選択肢】!O51,45,IF(活動計画書!E139=【選択肢】!O52,46,IF(活動計画書!E139=【選択肢】!O53,47,IF(活動計画書!E139=【選択肢】!O54,48,IF(活動計画書!E139=【選択肢】!O55,49,IF(活動計画書!E139=【選択肢】!O56,50,""))))))))))))</f>
        <v/>
      </c>
      <c r="L139" s="1019" t="str">
        <f t="shared" si="6"/>
        <v>－</v>
      </c>
      <c r="M139" s="1314" t="str">
        <f>IF(L139="○",AA82,AA83)</f>
        <v>－</v>
      </c>
      <c r="N139" s="1315"/>
      <c r="O139" s="1315"/>
      <c r="P139" s="1315"/>
      <c r="Q139" s="1315"/>
      <c r="R139" s="1315"/>
      <c r="S139" s="1315"/>
      <c r="T139" s="1315"/>
      <c r="U139" s="1315"/>
      <c r="V139" s="1315"/>
      <c r="W139" s="1316"/>
      <c r="AG139" s="885" t="str">
        <f t="shared" si="5"/>
        <v/>
      </c>
    </row>
    <row r="140" spans="2:33" s="378" customFormat="1" ht="21" customHeight="1" x14ac:dyDescent="0.2">
      <c r="B140" s="1501"/>
      <c r="C140" s="1338"/>
      <c r="D140" s="1339"/>
      <c r="E140" s="1497" t="s">
        <v>445</v>
      </c>
      <c r="F140" s="1498"/>
      <c r="G140" s="1498"/>
      <c r="H140" s="1498"/>
      <c r="I140" s="1498"/>
      <c r="J140" s="1498"/>
      <c r="K140" s="1498"/>
      <c r="L140" s="1498"/>
      <c r="M140" s="1498"/>
      <c r="N140" s="1498"/>
      <c r="O140" s="1498"/>
      <c r="P140" s="1498"/>
      <c r="Q140" s="1498"/>
      <c r="R140" s="1498"/>
      <c r="S140" s="1498"/>
      <c r="T140" s="1498"/>
      <c r="U140" s="1498"/>
      <c r="V140" s="1498"/>
      <c r="W140" s="1499"/>
      <c r="Z140" s="378" t="s">
        <v>542</v>
      </c>
    </row>
    <row r="141" spans="2:33" s="378" customFormat="1" ht="22.5" customHeight="1" x14ac:dyDescent="0.2">
      <c r="B141" s="1502"/>
      <c r="C141" s="1503" t="s">
        <v>538</v>
      </c>
      <c r="D141" s="1503"/>
      <c r="E141" s="1279" t="s">
        <v>687</v>
      </c>
      <c r="F141" s="1340"/>
      <c r="G141" s="1340"/>
      <c r="H141" s="1340"/>
      <c r="I141" s="1340"/>
      <c r="J141" s="1341"/>
      <c r="K141" s="952">
        <v>51</v>
      </c>
      <c r="L141" s="531" t="s">
        <v>66</v>
      </c>
      <c r="M141" s="1314" t="str">
        <f>IF(L141="○",AA82,AA83)</f>
        <v>毎年必須</v>
      </c>
      <c r="N141" s="1315"/>
      <c r="O141" s="1315"/>
      <c r="P141" s="1315"/>
      <c r="Q141" s="1315"/>
      <c r="R141" s="1315"/>
      <c r="S141" s="1315"/>
      <c r="T141" s="1315"/>
      <c r="U141" s="1315"/>
      <c r="V141" s="1315"/>
      <c r="W141" s="1316"/>
      <c r="AG141" s="885">
        <f t="shared" ref="AG141" si="7">IF(L141="○",K141,"")</f>
        <v>51</v>
      </c>
    </row>
    <row r="142" spans="2:33" s="378" customFormat="1" ht="31.5" customHeight="1" x14ac:dyDescent="0.2">
      <c r="B142" s="459" t="s">
        <v>242</v>
      </c>
      <c r="D142" s="395"/>
      <c r="E142" s="471"/>
      <c r="F142" s="471"/>
      <c r="G142" s="471"/>
      <c r="H142" s="471"/>
      <c r="I142" s="471"/>
      <c r="L142" s="459" t="s">
        <v>502</v>
      </c>
      <c r="Y142" s="471"/>
      <c r="AA142" s="471"/>
      <c r="AB142" s="395"/>
      <c r="AC142" s="395"/>
    </row>
    <row r="143" spans="2:33" ht="11.25" customHeight="1" x14ac:dyDescent="0.2">
      <c r="B143" s="1342" t="s">
        <v>1076</v>
      </c>
      <c r="C143" s="1342"/>
      <c r="D143" s="1325" t="s">
        <v>13</v>
      </c>
      <c r="E143" s="1161"/>
      <c r="F143" s="1161"/>
      <c r="G143" s="1161"/>
      <c r="H143" s="1161"/>
      <c r="I143" s="1161"/>
      <c r="J143" s="1342" t="s">
        <v>14</v>
      </c>
      <c r="K143" s="1342"/>
      <c r="L143" s="1342"/>
      <c r="M143" s="1342"/>
      <c r="N143" s="1342"/>
      <c r="O143" s="1342"/>
      <c r="P143" s="1342"/>
      <c r="Q143" s="1342"/>
      <c r="R143" s="1342"/>
      <c r="S143" s="1342"/>
      <c r="T143" s="1342"/>
      <c r="U143" s="1342"/>
      <c r="V143" s="1342"/>
      <c r="W143" s="1317"/>
    </row>
    <row r="144" spans="2:33" s="378" customFormat="1" ht="11.25" customHeight="1" x14ac:dyDescent="0.2">
      <c r="B144" s="1342"/>
      <c r="C144" s="1342"/>
      <c r="D144" s="1389"/>
      <c r="E144" s="1163"/>
      <c r="F144" s="1163"/>
      <c r="G144" s="1163"/>
      <c r="H144" s="1163"/>
      <c r="I144" s="1163"/>
      <c r="J144" s="1342"/>
      <c r="K144" s="1342"/>
      <c r="L144" s="1342"/>
      <c r="M144" s="1342"/>
      <c r="N144" s="1342"/>
      <c r="O144" s="1342"/>
      <c r="P144" s="1342"/>
      <c r="Q144" s="1342"/>
      <c r="R144" s="1342"/>
      <c r="S144" s="1342"/>
      <c r="T144" s="1342"/>
      <c r="U144" s="1342"/>
      <c r="V144" s="1342"/>
      <c r="W144" s="1317"/>
    </row>
    <row r="145" spans="1:35" s="378" customFormat="1" ht="34.5" customHeight="1" x14ac:dyDescent="0.2">
      <c r="B145" s="1438" t="s">
        <v>622</v>
      </c>
      <c r="C145" s="1439"/>
      <c r="D145" s="1329" t="s">
        <v>1297</v>
      </c>
      <c r="E145" s="1330"/>
      <c r="F145" s="1330"/>
      <c r="G145" s="1330"/>
      <c r="H145" s="1330"/>
      <c r="I145" s="1330"/>
      <c r="J145" s="1019" t="str">
        <f>IF(D145="","－","○")</f>
        <v>○</v>
      </c>
      <c r="K145" s="1020">
        <f>IF(D145=【選択肢】!O58,52,IF(活動計画書!D145=【選択肢】!O59,53,IF(活動計画書!D145=【選択肢】!O60,54,IF(活動計画書!D145=【選択肢】!O61,55,IF(活動計画書!D145=【選択肢】!O62,56,IF(活動計画書!D145=【選択肢】!O63,57,IF(活動計画書!D145=【選択肢】!O64,58,IF(活動計画書!D145=【選択肢】!O65,"58-2",IF(活動計画書!D145=【選択肢】!O66,"58-3","")))))))))</f>
        <v>54</v>
      </c>
      <c r="L145" s="1314" t="str">
        <f>IF(J145="○",AA82,AA83)</f>
        <v>毎年必須</v>
      </c>
      <c r="M145" s="1315"/>
      <c r="N145" s="1315"/>
      <c r="O145" s="1315"/>
      <c r="P145" s="1315"/>
      <c r="Q145" s="1315"/>
      <c r="R145" s="1315"/>
      <c r="S145" s="1315"/>
      <c r="T145" s="1315"/>
      <c r="U145" s="1315"/>
      <c r="V145" s="1316"/>
      <c r="W145" s="540"/>
      <c r="AG145" s="885">
        <f>IF(J145="○",K145,"")</f>
        <v>54</v>
      </c>
    </row>
    <row r="146" spans="1:35" s="378" customFormat="1" ht="34.5" customHeight="1" x14ac:dyDescent="0.2">
      <c r="B146" s="1440"/>
      <c r="C146" s="1441"/>
      <c r="D146" s="1329" t="s">
        <v>1361</v>
      </c>
      <c r="E146" s="1330"/>
      <c r="F146" s="1330"/>
      <c r="G146" s="1330"/>
      <c r="H146" s="1330"/>
      <c r="I146" s="1330"/>
      <c r="J146" s="1019" t="str">
        <f t="shared" ref="J146:J149" si="8">IF(D146="","－","○")</f>
        <v>○</v>
      </c>
      <c r="K146" s="1020" t="str">
        <f>IF(D146=【選択肢】!O58,52,IF(活動計画書!D146=【選択肢】!O59,53,IF(活動計画書!D146=【選択肢】!O60,54,IF(活動計画書!D146=【選択肢】!O61,55,IF(活動計画書!D146=【選択肢】!O62,56,IF(活動計画書!D146=【選択肢】!O63,57,IF(活動計画書!D146=【選択肢】!O64,58,IF(活動計画書!D146=【選択肢】!O65,"58-2",IF(活動計画書!D146=【選択肢】!O66,"58-3","")))))))))</f>
        <v>58-3</v>
      </c>
      <c r="L146" s="1314" t="str">
        <f>IF(J146="○",AA82,AA83)</f>
        <v>毎年必須</v>
      </c>
      <c r="M146" s="1315"/>
      <c r="N146" s="1315"/>
      <c r="O146" s="1315"/>
      <c r="P146" s="1315"/>
      <c r="Q146" s="1315"/>
      <c r="R146" s="1315"/>
      <c r="S146" s="1315"/>
      <c r="T146" s="1315"/>
      <c r="U146" s="1315"/>
      <c r="V146" s="1316"/>
      <c r="AG146" s="885" t="str">
        <f t="shared" ref="AG146:AG151" si="9">IF(J146="○",K146,"")</f>
        <v>58-3</v>
      </c>
    </row>
    <row r="147" spans="1:35" s="378" customFormat="1" ht="34.5" customHeight="1" x14ac:dyDescent="0.2">
      <c r="B147" s="1440"/>
      <c r="C147" s="1441"/>
      <c r="D147" s="1329"/>
      <c r="E147" s="1330"/>
      <c r="F147" s="1330"/>
      <c r="G147" s="1330"/>
      <c r="H147" s="1330"/>
      <c r="I147" s="1330"/>
      <c r="J147" s="1019" t="str">
        <f t="shared" si="8"/>
        <v>－</v>
      </c>
      <c r="K147" s="1020" t="str">
        <f>IF(D147=【選択肢】!O58,52,IF(活動計画書!D147=【選択肢】!O59,53,IF(活動計画書!D147=【選択肢】!O60,54,IF(活動計画書!D147=【選択肢】!O61,55,IF(活動計画書!D147=【選択肢】!O62,56,IF(活動計画書!D147=【選択肢】!O63,57,IF(活動計画書!D147=【選択肢】!O64,58,IF(活動計画書!D147=【選択肢】!O65,"58-2",IF(活動計画書!D147=【選択肢】!O66,"58-3","")))))))))</f>
        <v/>
      </c>
      <c r="L147" s="1314" t="str">
        <f>IF(J147="○",AA82,AA83)</f>
        <v>－</v>
      </c>
      <c r="M147" s="1315"/>
      <c r="N147" s="1315"/>
      <c r="O147" s="1315"/>
      <c r="P147" s="1315"/>
      <c r="Q147" s="1315"/>
      <c r="R147" s="1315"/>
      <c r="S147" s="1315"/>
      <c r="T147" s="1315"/>
      <c r="U147" s="1315"/>
      <c r="V147" s="1316"/>
      <c r="AG147" s="885" t="str">
        <f t="shared" si="9"/>
        <v/>
      </c>
    </row>
    <row r="148" spans="1:35" s="378" customFormat="1" ht="34.5" customHeight="1" x14ac:dyDescent="0.2">
      <c r="B148" s="1440"/>
      <c r="C148" s="1441"/>
      <c r="D148" s="1329"/>
      <c r="E148" s="1330"/>
      <c r="F148" s="1330"/>
      <c r="G148" s="1330"/>
      <c r="H148" s="1330"/>
      <c r="I148" s="1330"/>
      <c r="J148" s="1019" t="str">
        <f t="shared" si="8"/>
        <v>－</v>
      </c>
      <c r="K148" s="1020" t="str">
        <f>IF(D148=【選択肢】!O58,52,IF(活動計画書!D148=【選択肢】!O59,53,IF(活動計画書!D148=【選択肢】!O60,54,IF(活動計画書!D148=【選択肢】!O61,55,IF(活動計画書!D148=【選択肢】!O62,56,IF(活動計画書!D148=【選択肢】!O63,57,IF(活動計画書!D148=【選択肢】!O64,58,IF(活動計画書!D148=【選択肢】!O65,"58-2",IF(活動計画書!D148=【選択肢】!O66,"58-3","")))))))))</f>
        <v/>
      </c>
      <c r="L148" s="1314" t="str">
        <f>IF(J148="○",AA82,AA83)</f>
        <v>－</v>
      </c>
      <c r="M148" s="1315"/>
      <c r="N148" s="1315"/>
      <c r="O148" s="1315"/>
      <c r="P148" s="1315"/>
      <c r="Q148" s="1315"/>
      <c r="R148" s="1315"/>
      <c r="S148" s="1315"/>
      <c r="T148" s="1315"/>
      <c r="U148" s="1315"/>
      <c r="V148" s="1316"/>
      <c r="AG148" s="885" t="str">
        <f t="shared" si="9"/>
        <v/>
      </c>
    </row>
    <row r="149" spans="1:35" s="378" customFormat="1" ht="34.5" customHeight="1" x14ac:dyDescent="0.2">
      <c r="B149" s="1440"/>
      <c r="C149" s="1441"/>
      <c r="D149" s="1329"/>
      <c r="E149" s="1330"/>
      <c r="F149" s="1330"/>
      <c r="G149" s="1330"/>
      <c r="H149" s="1330"/>
      <c r="I149" s="1330"/>
      <c r="J149" s="1019" t="str">
        <f t="shared" si="8"/>
        <v>－</v>
      </c>
      <c r="K149" s="1020" t="str">
        <f>IF(D149=【選択肢】!O58,52,IF(活動計画書!D149=【選択肢】!O59,53,IF(活動計画書!D149=【選択肢】!O60,54,IF(活動計画書!D149=【選択肢】!O61,55,IF(活動計画書!D149=【選択肢】!O62,56,IF(活動計画書!D149=【選択肢】!O63,57,IF(活動計画書!D149=【選択肢】!O64,58,IF(活動計画書!D149=【選択肢】!O65,"58-2",IF(活動計画書!D149=【選択肢】!O66,"58-3","")))))))))</f>
        <v/>
      </c>
      <c r="L149" s="1314" t="str">
        <f>IF(J149="○",AA82,AA83)</f>
        <v>－</v>
      </c>
      <c r="M149" s="1315"/>
      <c r="N149" s="1315"/>
      <c r="O149" s="1315"/>
      <c r="P149" s="1315"/>
      <c r="Q149" s="1315"/>
      <c r="R149" s="1315"/>
      <c r="S149" s="1315"/>
      <c r="T149" s="1315"/>
      <c r="U149" s="1315"/>
      <c r="V149" s="1316"/>
      <c r="AG149" s="885" t="str">
        <f t="shared" si="9"/>
        <v/>
      </c>
    </row>
    <row r="150" spans="1:35" s="378" customFormat="1" ht="17.25" customHeight="1" x14ac:dyDescent="0.2">
      <c r="B150" s="1514"/>
      <c r="C150" s="1515"/>
      <c r="D150" s="1513" t="s">
        <v>445</v>
      </c>
      <c r="E150" s="1513"/>
      <c r="F150" s="1513"/>
      <c r="G150" s="1513"/>
      <c r="H150" s="1513"/>
      <c r="I150" s="1513"/>
      <c r="J150" s="1513"/>
      <c r="K150" s="958"/>
      <c r="L150" s="516"/>
      <c r="M150" s="516"/>
      <c r="N150" s="516"/>
      <c r="O150" s="516"/>
      <c r="P150" s="516"/>
      <c r="Q150" s="516"/>
      <c r="R150" s="516"/>
      <c r="S150" s="516"/>
      <c r="T150" s="516"/>
      <c r="U150" s="516"/>
      <c r="V150" s="516"/>
      <c r="W150" s="778"/>
      <c r="Z150" s="378" t="s">
        <v>542</v>
      </c>
    </row>
    <row r="151" spans="1:35" s="378" customFormat="1" ht="34.5" customHeight="1" x14ac:dyDescent="0.2">
      <c r="B151" s="1389"/>
      <c r="C151" s="1163"/>
      <c r="D151" s="1408" t="s">
        <v>1387</v>
      </c>
      <c r="E151" s="1511"/>
      <c r="F151" s="1511"/>
      <c r="G151" s="1511"/>
      <c r="H151" s="1511"/>
      <c r="I151" s="1512"/>
      <c r="J151" s="531" t="s">
        <v>66</v>
      </c>
      <c r="K151" s="963">
        <v>60</v>
      </c>
      <c r="L151" s="1314" t="str">
        <f>IF(J151="○",AA82,AA83)</f>
        <v>毎年必須</v>
      </c>
      <c r="M151" s="1315"/>
      <c r="N151" s="1315"/>
      <c r="O151" s="1315"/>
      <c r="P151" s="1315"/>
      <c r="Q151" s="1315"/>
      <c r="R151" s="1315"/>
      <c r="S151" s="1315"/>
      <c r="T151" s="1315"/>
      <c r="U151" s="1315"/>
      <c r="V151" s="1316"/>
      <c r="AG151" s="885">
        <f t="shared" si="9"/>
        <v>60</v>
      </c>
    </row>
    <row r="152" spans="1:35" s="378" customFormat="1" ht="60.75" customHeight="1" thickBot="1" x14ac:dyDescent="0.25">
      <c r="B152" s="1077" t="s">
        <v>1115</v>
      </c>
      <c r="C152" s="1077"/>
      <c r="D152" s="1077"/>
      <c r="E152" s="1077"/>
      <c r="F152" s="1077"/>
      <c r="G152" s="1077"/>
      <c r="H152" s="1077"/>
      <c r="I152" s="1077"/>
      <c r="J152" s="1077"/>
      <c r="K152" s="1077"/>
      <c r="L152" s="1077"/>
      <c r="M152" s="1077"/>
      <c r="N152" s="1077"/>
      <c r="O152" s="1077"/>
      <c r="P152" s="1077"/>
      <c r="Q152" s="1077"/>
      <c r="R152" s="1077"/>
      <c r="S152" s="1077"/>
      <c r="T152" s="1077"/>
      <c r="U152" s="1077"/>
      <c r="V152" s="1077"/>
      <c r="W152" s="1077"/>
      <c r="X152" s="1077"/>
    </row>
    <row r="153" spans="1:35" s="504" customFormat="1" ht="26.25" customHeight="1" x14ac:dyDescent="0.55000000000000004">
      <c r="A153" s="541"/>
      <c r="B153" s="542" t="s">
        <v>1176</v>
      </c>
      <c r="C153" s="517"/>
      <c r="D153" s="517"/>
      <c r="E153" s="517"/>
      <c r="F153" s="517"/>
      <c r="G153" s="517"/>
      <c r="H153" s="517"/>
      <c r="I153" s="517"/>
      <c r="J153" s="517"/>
      <c r="K153" s="517"/>
      <c r="L153" s="517"/>
      <c r="M153" s="517"/>
      <c r="N153" s="517"/>
      <c r="O153" s="517"/>
      <c r="P153" s="517"/>
      <c r="Q153" s="517"/>
      <c r="R153" s="517"/>
      <c r="S153" s="517"/>
      <c r="T153" s="517"/>
      <c r="U153" s="517"/>
      <c r="V153" s="517"/>
      <c r="W153" s="517"/>
      <c r="X153" s="543"/>
    </row>
    <row r="154" spans="1:35" s="504" customFormat="1" ht="26.25" customHeight="1" x14ac:dyDescent="0.55000000000000004">
      <c r="A154" s="544"/>
      <c r="B154" s="1077" t="s">
        <v>1177</v>
      </c>
      <c r="C154" s="1077"/>
      <c r="D154" s="1077"/>
      <c r="E154" s="1077"/>
      <c r="F154" s="1077"/>
      <c r="G154" s="1077"/>
      <c r="H154" s="1077"/>
      <c r="I154" s="1077"/>
      <c r="J154" s="1077"/>
      <c r="K154" s="1077"/>
      <c r="L154" s="1077"/>
      <c r="M154" s="1077"/>
      <c r="N154" s="1077"/>
      <c r="O154" s="1077"/>
      <c r="P154" s="1077"/>
      <c r="Q154" s="1077"/>
      <c r="R154" s="1077"/>
      <c r="S154" s="1077"/>
      <c r="T154" s="1077"/>
      <c r="U154" s="1077"/>
      <c r="V154" s="1077"/>
      <c r="W154" s="1077"/>
      <c r="X154" s="545"/>
    </row>
    <row r="155" spans="1:35" s="504" customFormat="1" ht="26.25" customHeight="1" x14ac:dyDescent="0.55000000000000004">
      <c r="A155" s="544"/>
      <c r="B155" s="391"/>
      <c r="C155" s="396"/>
      <c r="D155" s="396"/>
      <c r="E155" s="396"/>
      <c r="F155" s="396"/>
      <c r="G155" s="396"/>
      <c r="H155" s="396"/>
      <c r="I155" s="396"/>
      <c r="J155" s="396"/>
      <c r="K155" s="396"/>
      <c r="L155" s="396"/>
      <c r="M155" s="396"/>
      <c r="N155" s="396"/>
      <c r="O155" s="396"/>
      <c r="P155" s="396"/>
      <c r="Q155" s="396"/>
      <c r="R155" s="396"/>
      <c r="S155" s="396"/>
      <c r="T155" s="396"/>
      <c r="U155" s="396"/>
      <c r="V155" s="396"/>
      <c r="W155" s="396"/>
      <c r="X155" s="545"/>
    </row>
    <row r="156" spans="1:35" s="520" customFormat="1" ht="26.25" customHeight="1" x14ac:dyDescent="0.2">
      <c r="A156" s="546"/>
      <c r="B156" s="1291" t="s">
        <v>1178</v>
      </c>
      <c r="C156" s="1291"/>
      <c r="D156" s="1291"/>
      <c r="E156" s="1291"/>
      <c r="F156" s="1291"/>
      <c r="G156" s="1291"/>
      <c r="H156" s="1292"/>
      <c r="I156" s="549" t="s">
        <v>1424</v>
      </c>
      <c r="J156" s="1008" t="s">
        <v>1179</v>
      </c>
      <c r="K156" s="547"/>
      <c r="L156" s="1507" t="s">
        <v>1180</v>
      </c>
      <c r="M156" s="1507"/>
      <c r="N156" s="1507"/>
      <c r="O156" s="1507"/>
      <c r="P156" s="1507"/>
      <c r="Q156" s="1507"/>
      <c r="R156" s="1508"/>
      <c r="S156" s="1509"/>
      <c r="T156" s="1509"/>
      <c r="U156" s="1509"/>
      <c r="V156" s="1509"/>
      <c r="W156" s="1510"/>
      <c r="X156" s="548"/>
    </row>
    <row r="157" spans="1:35" s="520" customFormat="1" ht="26.25" customHeight="1" x14ac:dyDescent="0.55000000000000004">
      <c r="A157" s="546"/>
      <c r="B157" s="1291" t="s">
        <v>1181</v>
      </c>
      <c r="C157" s="1291"/>
      <c r="D157" s="1291"/>
      <c r="E157" s="1291"/>
      <c r="F157" s="1291"/>
      <c r="G157" s="1291"/>
      <c r="H157" s="1292"/>
      <c r="I157" s="549" t="s">
        <v>1424</v>
      </c>
      <c r="J157" s="1008" t="s">
        <v>1179</v>
      </c>
      <c r="K157" s="547"/>
      <c r="L157" s="1507" t="s">
        <v>1116</v>
      </c>
      <c r="M157" s="1507"/>
      <c r="N157" s="1507"/>
      <c r="O157" s="1507"/>
      <c r="P157" s="1507"/>
      <c r="Q157" s="1516"/>
      <c r="R157" s="1517"/>
      <c r="S157" s="1517"/>
      <c r="T157" s="1517"/>
      <c r="U157" s="1517"/>
      <c r="V157" s="1517"/>
      <c r="W157" s="1517"/>
      <c r="X157" s="550"/>
      <c r="AD157" s="504"/>
      <c r="AE157" s="504"/>
      <c r="AF157" s="504"/>
      <c r="AG157" s="504"/>
      <c r="AH157" s="504"/>
      <c r="AI157" s="504"/>
    </row>
    <row r="158" spans="1:35" s="520" customFormat="1" ht="12.5" customHeight="1" thickBot="1" x14ac:dyDescent="0.25">
      <c r="A158" s="551"/>
      <c r="B158" s="552"/>
      <c r="C158" s="1518"/>
      <c r="D158" s="1518"/>
      <c r="E158" s="1518"/>
      <c r="F158" s="1518"/>
      <c r="G158" s="1518"/>
      <c r="H158" s="1518"/>
      <c r="I158" s="1518"/>
      <c r="J158" s="1518"/>
      <c r="K158" s="521"/>
      <c r="L158" s="521"/>
      <c r="M158" s="521"/>
      <c r="N158" s="521"/>
      <c r="O158" s="521"/>
      <c r="P158" s="521"/>
      <c r="Q158" s="521"/>
      <c r="R158" s="521"/>
      <c r="S158" s="521"/>
      <c r="T158" s="521"/>
      <c r="U158" s="521"/>
      <c r="V158" s="521"/>
      <c r="W158" s="521"/>
      <c r="X158" s="553"/>
    </row>
    <row r="159" spans="1:35" s="520" customFormat="1" ht="14" customHeight="1" thickBot="1" x14ac:dyDescent="0.25">
      <c r="A159" s="554"/>
      <c r="B159" s="555"/>
      <c r="C159" s="556"/>
      <c r="D159" s="556"/>
      <c r="E159" s="556"/>
      <c r="F159" s="556"/>
      <c r="G159" s="556"/>
      <c r="H159" s="556"/>
      <c r="I159" s="556"/>
      <c r="J159" s="556"/>
      <c r="K159" s="556"/>
      <c r="L159" s="556"/>
      <c r="M159" s="556"/>
      <c r="N159" s="556"/>
      <c r="O159" s="556"/>
      <c r="P159" s="556"/>
      <c r="Q159" s="556"/>
      <c r="R159" s="556"/>
      <c r="S159" s="556"/>
      <c r="T159" s="556"/>
      <c r="U159" s="556"/>
      <c r="V159" s="556"/>
      <c r="W159" s="556"/>
      <c r="X159" s="555"/>
    </row>
    <row r="160" spans="1:35" s="520" customFormat="1" ht="24" customHeight="1" x14ac:dyDescent="0.2">
      <c r="A160" s="557"/>
      <c r="B160" s="542" t="s">
        <v>1182</v>
      </c>
      <c r="C160" s="558"/>
      <c r="D160" s="558"/>
      <c r="E160" s="558"/>
      <c r="F160" s="558"/>
      <c r="G160" s="558"/>
      <c r="H160" s="558"/>
      <c r="I160" s="558"/>
      <c r="J160" s="558"/>
      <c r="K160" s="558"/>
      <c r="L160" s="558"/>
      <c r="M160" s="558"/>
      <c r="N160" s="559"/>
      <c r="O160" s="517"/>
      <c r="P160" s="517"/>
      <c r="Q160" s="517"/>
      <c r="R160" s="517"/>
      <c r="S160" s="517"/>
      <c r="T160" s="517"/>
      <c r="U160" s="517"/>
      <c r="V160" s="517"/>
      <c r="W160" s="517"/>
      <c r="X160" s="560"/>
    </row>
    <row r="161" spans="1:24" s="520" customFormat="1" ht="14" customHeight="1" x14ac:dyDescent="0.2">
      <c r="A161" s="561"/>
      <c r="B161" s="391"/>
      <c r="C161" s="439"/>
      <c r="D161" s="439"/>
      <c r="E161" s="439"/>
      <c r="F161" s="439"/>
      <c r="G161" s="439"/>
      <c r="H161" s="439"/>
      <c r="I161" s="439"/>
      <c r="J161" s="439"/>
      <c r="K161" s="439"/>
      <c r="L161" s="439"/>
      <c r="M161" s="439"/>
      <c r="N161" s="378"/>
      <c r="O161" s="396"/>
      <c r="P161" s="396"/>
      <c r="Q161" s="396"/>
      <c r="R161" s="396"/>
      <c r="S161" s="396"/>
      <c r="T161" s="396"/>
      <c r="U161" s="396"/>
      <c r="V161" s="396"/>
      <c r="W161" s="396"/>
      <c r="X161" s="562"/>
    </row>
    <row r="162" spans="1:24" s="520" customFormat="1" ht="24.5" customHeight="1" x14ac:dyDescent="0.2">
      <c r="A162" s="561"/>
      <c r="B162" s="391" t="s">
        <v>1183</v>
      </c>
      <c r="C162" s="439"/>
      <c r="D162" s="439"/>
      <c r="E162" s="439"/>
      <c r="F162" s="439"/>
      <c r="G162" s="439"/>
      <c r="H162" s="439"/>
      <c r="I162" s="439"/>
      <c r="J162" s="439"/>
      <c r="K162" s="439"/>
      <c r="L162" s="439"/>
      <c r="M162" s="439"/>
      <c r="N162" s="378"/>
      <c r="O162" s="396"/>
      <c r="P162" s="396"/>
      <c r="Q162" s="396"/>
      <c r="R162" s="396"/>
      <c r="S162" s="396"/>
      <c r="T162" s="396"/>
      <c r="U162" s="396"/>
      <c r="V162" s="396"/>
      <c r="W162" s="396"/>
      <c r="X162" s="562"/>
    </row>
    <row r="163" spans="1:24" s="520" customFormat="1" ht="24.5" customHeight="1" x14ac:dyDescent="0.2">
      <c r="A163" s="561"/>
      <c r="B163" s="1519" t="s">
        <v>1184</v>
      </c>
      <c r="C163" s="1519"/>
      <c r="D163" s="1519"/>
      <c r="E163" s="1519"/>
      <c r="F163" s="1519"/>
      <c r="G163" s="1519"/>
      <c r="H163" s="1519" t="s">
        <v>1185</v>
      </c>
      <c r="I163" s="1519"/>
      <c r="J163" s="1519"/>
      <c r="K163" s="960"/>
      <c r="L163" s="377"/>
      <c r="M163" s="377"/>
      <c r="N163" s="378"/>
      <c r="O163" s="396"/>
      <c r="P163" s="396"/>
      <c r="Q163" s="396"/>
      <c r="R163" s="396"/>
      <c r="S163" s="396"/>
      <c r="T163" s="396"/>
      <c r="U163" s="396"/>
      <c r="V163" s="396"/>
      <c r="W163" s="396"/>
      <c r="X163" s="562"/>
    </row>
    <row r="164" spans="1:24" s="520" customFormat="1" ht="24.5" customHeight="1" x14ac:dyDescent="0.2">
      <c r="A164" s="561"/>
      <c r="B164" s="1520" t="s">
        <v>1186</v>
      </c>
      <c r="C164" s="1520"/>
      <c r="D164" s="1520"/>
      <c r="E164" s="1520"/>
      <c r="F164" s="1520"/>
      <c r="G164" s="1520"/>
      <c r="H164" s="1521">
        <v>200</v>
      </c>
      <c r="I164" s="1522"/>
      <c r="J164" s="1523"/>
      <c r="K164" s="961"/>
      <c r="L164" s="377"/>
      <c r="M164" s="377"/>
      <c r="N164" s="378"/>
      <c r="O164" s="396"/>
      <c r="P164" s="396"/>
      <c r="Q164" s="396"/>
      <c r="R164" s="396"/>
      <c r="S164" s="396"/>
      <c r="T164" s="396"/>
      <c r="U164" s="396"/>
      <c r="V164" s="396"/>
      <c r="W164" s="396"/>
      <c r="X164" s="562"/>
    </row>
    <row r="165" spans="1:24" s="520" customFormat="1" ht="24.5" customHeight="1" x14ac:dyDescent="0.2">
      <c r="A165" s="561"/>
      <c r="B165" s="1520" t="s">
        <v>1187</v>
      </c>
      <c r="C165" s="1520"/>
      <c r="D165" s="1520"/>
      <c r="E165" s="1520"/>
      <c r="F165" s="1520"/>
      <c r="G165" s="1520"/>
      <c r="H165" s="1521"/>
      <c r="I165" s="1522"/>
      <c r="J165" s="1523"/>
      <c r="K165" s="961"/>
      <c r="L165" s="377"/>
      <c r="M165" s="377"/>
      <c r="N165" s="378"/>
      <c r="O165" s="396"/>
      <c r="P165" s="396"/>
      <c r="Q165" s="396"/>
      <c r="R165" s="396"/>
      <c r="S165" s="396"/>
      <c r="T165" s="396"/>
      <c r="U165" s="396"/>
      <c r="V165" s="396"/>
      <c r="W165" s="396"/>
      <c r="X165" s="562"/>
    </row>
    <row r="166" spans="1:24" s="520" customFormat="1" ht="24.5" customHeight="1" x14ac:dyDescent="0.2">
      <c r="A166" s="561"/>
      <c r="B166" s="1520" t="s">
        <v>1188</v>
      </c>
      <c r="C166" s="1520"/>
      <c r="D166" s="1520"/>
      <c r="E166" s="1520"/>
      <c r="F166" s="1520"/>
      <c r="G166" s="1520"/>
      <c r="H166" s="1521"/>
      <c r="I166" s="1522"/>
      <c r="J166" s="1523"/>
      <c r="K166" s="961"/>
      <c r="L166" s="377"/>
      <c r="M166" s="377"/>
      <c r="N166" s="378"/>
      <c r="O166" s="396"/>
      <c r="P166" s="396"/>
      <c r="Q166" s="396"/>
      <c r="R166" s="396"/>
      <c r="S166" s="396"/>
      <c r="T166" s="396"/>
      <c r="U166" s="396"/>
      <c r="V166" s="396"/>
      <c r="W166" s="396"/>
      <c r="X166" s="562"/>
    </row>
    <row r="167" spans="1:24" s="520" customFormat="1" ht="24.5" customHeight="1" x14ac:dyDescent="0.2">
      <c r="A167" s="561"/>
      <c r="B167" s="1520" t="s">
        <v>1189</v>
      </c>
      <c r="C167" s="1520"/>
      <c r="D167" s="1520"/>
      <c r="E167" s="1520"/>
      <c r="F167" s="1520"/>
      <c r="G167" s="1520"/>
      <c r="H167" s="1521"/>
      <c r="I167" s="1522"/>
      <c r="J167" s="1523"/>
      <c r="K167" s="961"/>
      <c r="L167" s="377"/>
      <c r="M167" s="377"/>
      <c r="N167" s="378"/>
      <c r="O167" s="396"/>
      <c r="P167" s="396"/>
      <c r="Q167" s="396"/>
      <c r="R167" s="396"/>
      <c r="S167" s="396"/>
      <c r="T167" s="396"/>
      <c r="U167" s="396"/>
      <c r="V167" s="396"/>
      <c r="W167" s="396"/>
      <c r="X167" s="562"/>
    </row>
    <row r="168" spans="1:24" s="520" customFormat="1" ht="24.5" customHeight="1" x14ac:dyDescent="0.2">
      <c r="A168" s="561"/>
      <c r="B168" s="1520" t="s">
        <v>1190</v>
      </c>
      <c r="C168" s="1520"/>
      <c r="D168" s="1520"/>
      <c r="E168" s="1520"/>
      <c r="F168" s="1520"/>
      <c r="G168" s="1520"/>
      <c r="H168" s="1521"/>
      <c r="I168" s="1522"/>
      <c r="J168" s="1523"/>
      <c r="K168" s="961"/>
      <c r="L168" s="377"/>
      <c r="M168" s="377"/>
      <c r="N168" s="378"/>
      <c r="O168" s="396"/>
      <c r="P168" s="396"/>
      <c r="Q168" s="396"/>
      <c r="R168" s="396"/>
      <c r="S168" s="396"/>
      <c r="T168" s="396"/>
      <c r="U168" s="396"/>
      <c r="V168" s="396"/>
      <c r="W168" s="396"/>
      <c r="X168" s="562"/>
    </row>
    <row r="169" spans="1:24" s="520" customFormat="1" ht="24.5" customHeight="1" x14ac:dyDescent="0.2">
      <c r="A169" s="561"/>
      <c r="B169" s="1520" t="s">
        <v>1191</v>
      </c>
      <c r="C169" s="1520"/>
      <c r="D169" s="1520"/>
      <c r="E169" s="1520"/>
      <c r="F169" s="1520"/>
      <c r="G169" s="1520"/>
      <c r="H169" s="1521"/>
      <c r="I169" s="1522"/>
      <c r="J169" s="1523"/>
      <c r="K169" s="961"/>
      <c r="L169" s="377"/>
      <c r="M169" s="377"/>
      <c r="N169" s="378"/>
      <c r="O169" s="396"/>
      <c r="P169" s="396"/>
      <c r="Q169" s="396"/>
      <c r="R169" s="396"/>
      <c r="S169" s="396"/>
      <c r="T169" s="396"/>
      <c r="U169" s="396"/>
      <c r="V169" s="396"/>
      <c r="W169" s="396"/>
      <c r="X169" s="562"/>
    </row>
    <row r="170" spans="1:24" s="520" customFormat="1" ht="14" customHeight="1" thickBot="1" x14ac:dyDescent="0.25">
      <c r="A170" s="551"/>
      <c r="B170" s="552"/>
      <c r="C170" s="563"/>
      <c r="D170" s="563"/>
      <c r="E170" s="563"/>
      <c r="F170" s="563"/>
      <c r="G170" s="563"/>
      <c r="H170" s="563"/>
      <c r="I170" s="563"/>
      <c r="J170" s="563"/>
      <c r="K170" s="563"/>
      <c r="L170" s="563"/>
      <c r="M170" s="563"/>
      <c r="N170" s="563"/>
      <c r="O170" s="563"/>
      <c r="P170" s="563"/>
      <c r="Q170" s="563"/>
      <c r="R170" s="563"/>
      <c r="S170" s="563"/>
      <c r="T170" s="563"/>
      <c r="U170" s="563"/>
      <c r="V170" s="563"/>
      <c r="W170" s="563"/>
      <c r="X170" s="553"/>
    </row>
    <row r="171" spans="1:24" s="520" customFormat="1" ht="14" customHeight="1" x14ac:dyDescent="0.2">
      <c r="A171" s="564"/>
      <c r="B171" s="565"/>
      <c r="C171" s="566"/>
      <c r="D171" s="566"/>
      <c r="E171" s="566"/>
      <c r="F171" s="566"/>
      <c r="G171" s="566"/>
      <c r="H171" s="566"/>
      <c r="I171" s="567"/>
      <c r="J171" s="542"/>
      <c r="K171" s="542"/>
      <c r="L171" s="542"/>
      <c r="M171" s="542"/>
      <c r="N171" s="542"/>
      <c r="O171" s="542"/>
      <c r="P171" s="566"/>
      <c r="Q171" s="566"/>
      <c r="R171" s="566"/>
      <c r="S171" s="566"/>
      <c r="T171" s="566"/>
      <c r="U171" s="566"/>
      <c r="V171" s="566"/>
      <c r="W171" s="566"/>
      <c r="X171" s="567"/>
    </row>
    <row r="172" spans="1:24" s="504" customFormat="1" ht="24.75" customHeight="1" x14ac:dyDescent="0.55000000000000004">
      <c r="A172" s="460" t="s">
        <v>422</v>
      </c>
      <c r="M172" s="522"/>
      <c r="N172" s="522"/>
      <c r="O172" s="522"/>
      <c r="P172" s="522"/>
      <c r="S172" s="522"/>
      <c r="T172" s="522"/>
    </row>
    <row r="173" spans="1:24" s="504" customFormat="1" ht="91" customHeight="1" x14ac:dyDescent="0.55000000000000004">
      <c r="A173" s="377"/>
      <c r="B173" s="1079" t="s">
        <v>1192</v>
      </c>
      <c r="C173" s="1079"/>
      <c r="D173" s="1079"/>
      <c r="E173" s="1079"/>
      <c r="F173" s="1079"/>
      <c r="G173" s="1079"/>
      <c r="H173" s="1079"/>
      <c r="I173" s="1079"/>
      <c r="J173" s="1079"/>
      <c r="K173" s="1079"/>
      <c r="L173" s="1079"/>
      <c r="M173" s="1079"/>
      <c r="N173" s="1079"/>
      <c r="O173" s="1079"/>
      <c r="P173" s="1079"/>
      <c r="Q173" s="1079"/>
      <c r="R173" s="1079"/>
      <c r="S173" s="1079"/>
      <c r="T173" s="1079"/>
      <c r="U173" s="1079"/>
      <c r="V173" s="1079"/>
      <c r="W173" s="1079"/>
    </row>
    <row r="174" spans="1:24" s="378" customFormat="1" ht="26.5" customHeight="1" x14ac:dyDescent="0.2">
      <c r="B174" s="1407" t="s">
        <v>25</v>
      </c>
      <c r="C174" s="1161"/>
      <c r="D174" s="1161"/>
      <c r="E174" s="1161"/>
      <c r="F174" s="1161"/>
      <c r="G174" s="1161"/>
      <c r="H174" s="1161"/>
      <c r="I174" s="1161"/>
      <c r="J174" s="1161"/>
      <c r="K174" s="1161"/>
      <c r="L174" s="1161"/>
      <c r="M174" s="1161"/>
      <c r="N174" s="1162"/>
      <c r="O174" s="1407" t="s">
        <v>24</v>
      </c>
      <c r="P174" s="1161"/>
      <c r="Q174" s="1162"/>
      <c r="R174" s="1531" t="s">
        <v>1193</v>
      </c>
      <c r="S174" s="1532"/>
      <c r="T174" s="1533"/>
    </row>
    <row r="175" spans="1:24" s="378" customFormat="1" ht="26.5" customHeight="1" x14ac:dyDescent="0.2">
      <c r="B175" s="1389"/>
      <c r="C175" s="1163"/>
      <c r="D175" s="1163"/>
      <c r="E175" s="1163"/>
      <c r="F175" s="1163"/>
      <c r="G175" s="1163"/>
      <c r="H175" s="1163"/>
      <c r="I175" s="1163"/>
      <c r="J175" s="1163"/>
      <c r="K175" s="1163"/>
      <c r="L175" s="1163"/>
      <c r="M175" s="1163"/>
      <c r="N175" s="1164"/>
      <c r="O175" s="1528"/>
      <c r="P175" s="1529"/>
      <c r="Q175" s="1530"/>
      <c r="R175" s="1534"/>
      <c r="S175" s="1535"/>
      <c r="T175" s="1536"/>
    </row>
    <row r="176" spans="1:24" s="378" customFormat="1" ht="28.5" customHeight="1" x14ac:dyDescent="0.2">
      <c r="B176" s="1350" t="s">
        <v>64</v>
      </c>
      <c r="C176" s="1352"/>
      <c r="D176" s="1350" t="s">
        <v>13</v>
      </c>
      <c r="E176" s="1351"/>
      <c r="F176" s="1351"/>
      <c r="G176" s="1352"/>
      <c r="H176" s="1350" t="s">
        <v>60</v>
      </c>
      <c r="I176" s="1351"/>
      <c r="J176" s="1351"/>
      <c r="K176" s="1351"/>
      <c r="L176" s="1351"/>
      <c r="M176" s="1351"/>
      <c r="N176" s="1352"/>
      <c r="O176" s="568"/>
      <c r="P176" s="1537" t="s">
        <v>1194</v>
      </c>
      <c r="Q176" s="1538"/>
      <c r="R176" s="568"/>
      <c r="S176" s="1537" t="s">
        <v>1194</v>
      </c>
      <c r="T176" s="1538"/>
      <c r="U176" s="382"/>
      <c r="V176" s="382"/>
    </row>
    <row r="177" spans="2:33" s="378" customFormat="1" ht="30.75" customHeight="1" x14ac:dyDescent="0.2">
      <c r="B177" s="1387" t="s">
        <v>165</v>
      </c>
      <c r="C177" s="1388"/>
      <c r="D177" s="1343" t="s">
        <v>624</v>
      </c>
      <c r="E177" s="1344"/>
      <c r="F177" s="1344"/>
      <c r="G177" s="1345"/>
      <c r="H177" s="1347" t="s">
        <v>1363</v>
      </c>
      <c r="I177" s="1348"/>
      <c r="J177" s="1348"/>
      <c r="K177" s="1348"/>
      <c r="L177" s="1348"/>
      <c r="M177" s="1348"/>
      <c r="N177" s="1349"/>
      <c r="O177" s="1320">
        <v>0.5</v>
      </c>
      <c r="P177" s="1321"/>
      <c r="Q177" s="572" t="s">
        <v>1310</v>
      </c>
      <c r="R177" s="1320">
        <v>0.1</v>
      </c>
      <c r="S177" s="1321"/>
      <c r="T177" s="572" t="s">
        <v>1310</v>
      </c>
      <c r="U177" s="379"/>
      <c r="V177" s="379"/>
      <c r="AA177" s="885" t="s">
        <v>1195</v>
      </c>
      <c r="AG177" s="885">
        <f>IF(D177=【選択肢】!S69,61,IF(活動計画書!D177=【選択肢】!S70,62,IF(活動計画書!D177=【選択肢】!S71,63,IF(活動計画書!D177=【選択肢】!S72,64,IF(活動計画書!D177=【選択肢】!S73,65,IF(活動計画書!D177=【選択肢】!S74,66,""))))))</f>
        <v>62</v>
      </c>
    </row>
    <row r="178" spans="2:33" s="378" customFormat="1" ht="30.75" customHeight="1" x14ac:dyDescent="0.2">
      <c r="B178" s="1368" t="s">
        <v>166</v>
      </c>
      <c r="C178" s="1369"/>
      <c r="D178" s="1347" t="s">
        <v>626</v>
      </c>
      <c r="E178" s="1348"/>
      <c r="F178" s="1348"/>
      <c r="G178" s="1349"/>
      <c r="H178" s="1347" t="s">
        <v>1364</v>
      </c>
      <c r="I178" s="1348"/>
      <c r="J178" s="1348"/>
      <c r="K178" s="1348"/>
      <c r="L178" s="1348"/>
      <c r="M178" s="1348"/>
      <c r="N178" s="1349"/>
      <c r="O178" s="1320">
        <v>0.1</v>
      </c>
      <c r="P178" s="1321"/>
      <c r="Q178" s="572" t="s">
        <v>1310</v>
      </c>
      <c r="R178" s="1320"/>
      <c r="S178" s="1321"/>
      <c r="T178" s="572"/>
      <c r="U178" s="379"/>
      <c r="V178" s="379"/>
      <c r="AA178" s="885" t="s">
        <v>1196</v>
      </c>
      <c r="AG178" s="885">
        <f>IF(D178=【選択肢】!S69,61,IF(活動計画書!D178=【選択肢】!S70,62,IF(活動計画書!D178=【選択肢】!S71,63,IF(活動計画書!D178=【選択肢】!S72,64,IF(活動計画書!D178=【選択肢】!S73,65,IF(活動計画書!D178=【選択肢】!S74,66,""))))))</f>
        <v>64</v>
      </c>
    </row>
    <row r="179" spans="2:33" s="378" customFormat="1" ht="30.75" customHeight="1" x14ac:dyDescent="0.2">
      <c r="B179" s="1368" t="s">
        <v>167</v>
      </c>
      <c r="C179" s="1369"/>
      <c r="D179" s="1347" t="s">
        <v>627</v>
      </c>
      <c r="E179" s="1348"/>
      <c r="F179" s="1348"/>
      <c r="G179" s="1349"/>
      <c r="H179" s="1347" t="s">
        <v>1362</v>
      </c>
      <c r="I179" s="1348"/>
      <c r="J179" s="1348"/>
      <c r="K179" s="1348"/>
      <c r="L179" s="1348"/>
      <c r="M179" s="1348"/>
      <c r="N179" s="1349"/>
      <c r="O179" s="1320">
        <v>1</v>
      </c>
      <c r="P179" s="1321"/>
      <c r="Q179" s="572" t="s">
        <v>1196</v>
      </c>
      <c r="R179" s="1320"/>
      <c r="S179" s="1321"/>
      <c r="T179" s="572"/>
      <c r="U179" s="379"/>
      <c r="V179" s="379"/>
      <c r="AG179" s="885">
        <f>IF(D179=【選択肢】!S69,61,IF(活動計画書!D179=【選択肢】!S70,62,IF(活動計画書!D179=【選択肢】!S71,63,IF(活動計画書!D179=【選択肢】!S72,64,IF(活動計画書!D179=【選択肢】!S73,65,IF(活動計画書!D179=【選択肢】!S74,66,""))))))</f>
        <v>65</v>
      </c>
    </row>
    <row r="180" spans="2:33" s="378" customFormat="1" ht="30.75" customHeight="1" x14ac:dyDescent="0.2">
      <c r="B180" s="1368"/>
      <c r="C180" s="1369"/>
      <c r="D180" s="1347"/>
      <c r="E180" s="1348"/>
      <c r="F180" s="1348"/>
      <c r="G180" s="1349"/>
      <c r="H180" s="1347"/>
      <c r="I180" s="1348"/>
      <c r="J180" s="1348"/>
      <c r="K180" s="1348"/>
      <c r="L180" s="1348"/>
      <c r="M180" s="1348"/>
      <c r="N180" s="1349"/>
      <c r="O180" s="1320"/>
      <c r="P180" s="1321"/>
      <c r="Q180" s="572"/>
      <c r="R180" s="1320"/>
      <c r="S180" s="1321"/>
      <c r="T180" s="572"/>
      <c r="U180" s="379"/>
      <c r="V180" s="379"/>
      <c r="AG180" s="885" t="str">
        <f>IF(D180=【選択肢】!S69,61,IF(活動計画書!D180=【選択肢】!S70,62,IF(活動計画書!D180=【選択肢】!S71,63,IF(活動計画書!D180=【選択肢】!S72,64,IF(活動計画書!D180=【選択肢】!S73,65,IF(活動計画書!D180=【選択肢】!S74,66,""))))))</f>
        <v/>
      </c>
    </row>
    <row r="181" spans="2:33" s="378" customFormat="1" ht="30.75" customHeight="1" x14ac:dyDescent="0.2">
      <c r="B181" s="1368"/>
      <c r="C181" s="1369"/>
      <c r="D181" s="1347"/>
      <c r="E181" s="1348"/>
      <c r="F181" s="1348"/>
      <c r="G181" s="1349"/>
      <c r="H181" s="1347"/>
      <c r="I181" s="1348"/>
      <c r="J181" s="1348"/>
      <c r="K181" s="1348"/>
      <c r="L181" s="1348"/>
      <c r="M181" s="1348"/>
      <c r="N181" s="1349"/>
      <c r="O181" s="1524"/>
      <c r="P181" s="1525"/>
      <c r="Q181" s="572"/>
      <c r="R181" s="1524"/>
      <c r="S181" s="1525"/>
      <c r="T181" s="572"/>
      <c r="U181" s="379"/>
      <c r="V181" s="379"/>
      <c r="AG181" s="885" t="str">
        <f>IF(D181=【選択肢】!S69,61,IF(活動計画書!D181=【選択肢】!S70,62,IF(活動計画書!D181=【選択肢】!S71,63,IF(活動計画書!D181=【選択肢】!S72,64,IF(活動計画書!D181=【選択肢】!S73,65,IF(活動計画書!D181=【選択肢】!S74,66,""))))))</f>
        <v/>
      </c>
    </row>
    <row r="182" spans="2:33" s="378" customFormat="1" ht="30.75" customHeight="1" x14ac:dyDescent="0.2">
      <c r="B182" s="1368"/>
      <c r="C182" s="1369"/>
      <c r="D182" s="1347"/>
      <c r="E182" s="1348"/>
      <c r="F182" s="1348"/>
      <c r="G182" s="1349"/>
      <c r="H182" s="1347"/>
      <c r="I182" s="1348"/>
      <c r="J182" s="1348"/>
      <c r="K182" s="1348"/>
      <c r="L182" s="1348"/>
      <c r="M182" s="1348"/>
      <c r="N182" s="1349"/>
      <c r="O182" s="1318"/>
      <c r="P182" s="1319"/>
      <c r="Q182" s="572"/>
      <c r="R182" s="1318"/>
      <c r="S182" s="1319"/>
      <c r="T182" s="572"/>
      <c r="U182" s="379"/>
      <c r="V182" s="379"/>
      <c r="AG182" s="885" t="str">
        <f>IF(D182=【選択肢】!S69,61,IF(活動計画書!D182=【選択肢】!S70,62,IF(活動計画書!D182=【選択肢】!S71,63,IF(活動計画書!D182=【選択肢】!S72,64,IF(活動計画書!D182=【選択肢】!S73,65,IF(活動計画書!D182=【選択肢】!S74,66,""))))))</f>
        <v/>
      </c>
    </row>
    <row r="183" spans="2:33" s="378" customFormat="1" ht="30.75" customHeight="1" x14ac:dyDescent="0.2">
      <c r="B183" s="1368"/>
      <c r="C183" s="1369"/>
      <c r="D183" s="1347"/>
      <c r="E183" s="1348"/>
      <c r="F183" s="1348"/>
      <c r="G183" s="1349"/>
      <c r="H183" s="1347"/>
      <c r="I183" s="1348"/>
      <c r="J183" s="1348"/>
      <c r="K183" s="1348"/>
      <c r="L183" s="1348"/>
      <c r="M183" s="1348"/>
      <c r="N183" s="1349"/>
      <c r="O183" s="1318"/>
      <c r="P183" s="1319"/>
      <c r="Q183" s="572"/>
      <c r="R183" s="1318"/>
      <c r="S183" s="1319"/>
      <c r="T183" s="572"/>
      <c r="U183" s="379"/>
      <c r="V183" s="379"/>
      <c r="AG183" s="885" t="str">
        <f>IF(D183=【選択肢】!S69,61,IF(活動計画書!D183=【選択肢】!S70,62,IF(活動計画書!D183=【選択肢】!S71,63,IF(活動計画書!D183=【選択肢】!S72,64,IF(活動計画書!D183=【選択肢】!S73,65,IF(活動計画書!D183=【選択肢】!S74,66,""))))))</f>
        <v/>
      </c>
    </row>
    <row r="184" spans="2:33" s="378" customFormat="1" ht="30.75" customHeight="1" x14ac:dyDescent="0.2">
      <c r="B184" s="1368"/>
      <c r="C184" s="1369"/>
      <c r="D184" s="1347"/>
      <c r="E184" s="1348"/>
      <c r="F184" s="1348"/>
      <c r="G184" s="1349"/>
      <c r="H184" s="1347"/>
      <c r="I184" s="1348"/>
      <c r="J184" s="1348"/>
      <c r="K184" s="1348"/>
      <c r="L184" s="1348"/>
      <c r="M184" s="1348"/>
      <c r="N184" s="1349"/>
      <c r="O184" s="1318"/>
      <c r="P184" s="1319"/>
      <c r="Q184" s="572"/>
      <c r="R184" s="1318"/>
      <c r="S184" s="1319"/>
      <c r="T184" s="572"/>
      <c r="U184" s="379"/>
      <c r="V184" s="379"/>
      <c r="AG184" s="885" t="str">
        <f>IF(D184=【選択肢】!S69,61,IF(活動計画書!D184=【選択肢】!S70,62,IF(活動計画書!D184=【選択肢】!S71,63,IF(活動計画書!D184=【選択肢】!S72,64,IF(活動計画書!D184=【選択肢】!S73,65,IF(活動計画書!D184=【選択肢】!S74,66,""))))))</f>
        <v/>
      </c>
    </row>
    <row r="185" spans="2:33" s="378" customFormat="1" ht="30.75" customHeight="1" x14ac:dyDescent="0.2">
      <c r="B185" s="573"/>
      <c r="C185" s="574"/>
      <c r="D185" s="569"/>
      <c r="E185" s="570"/>
      <c r="F185" s="570"/>
      <c r="G185" s="571"/>
      <c r="H185" s="569"/>
      <c r="I185" s="570"/>
      <c r="J185" s="570"/>
      <c r="K185" s="570"/>
      <c r="L185" s="570"/>
      <c r="M185" s="570"/>
      <c r="N185" s="571"/>
      <c r="O185" s="575"/>
      <c r="P185" s="576"/>
      <c r="Q185" s="572"/>
      <c r="R185" s="575"/>
      <c r="S185" s="576"/>
      <c r="T185" s="572"/>
      <c r="U185" s="379"/>
      <c r="V185" s="379"/>
      <c r="AG185" s="885" t="str">
        <f>IF(D185=【選択肢】!S69,61,IF(活動計画書!D185=【選択肢】!S70,62,IF(活動計画書!D185=【選択肢】!S71,63,IF(活動計画書!D185=【選択肢】!S72,64,IF(活動計画書!D185=【選択肢】!S73,65,IF(活動計画書!D185=【選択肢】!S74,66,""))))))</f>
        <v/>
      </c>
    </row>
    <row r="186" spans="2:33" s="378" customFormat="1" ht="30.75" customHeight="1" x14ac:dyDescent="0.2">
      <c r="B186" s="1368"/>
      <c r="C186" s="1369"/>
      <c r="D186" s="1347"/>
      <c r="E186" s="1348"/>
      <c r="F186" s="1348"/>
      <c r="G186" s="1349"/>
      <c r="H186" s="1347"/>
      <c r="I186" s="1348"/>
      <c r="J186" s="1348"/>
      <c r="K186" s="1348"/>
      <c r="L186" s="1348"/>
      <c r="M186" s="1348"/>
      <c r="N186" s="1349"/>
      <c r="O186" s="1318"/>
      <c r="P186" s="1319"/>
      <c r="Q186" s="572"/>
      <c r="R186" s="1318"/>
      <c r="S186" s="1319"/>
      <c r="T186" s="572"/>
      <c r="U186" s="379"/>
      <c r="V186" s="379"/>
      <c r="AG186" s="885" t="str">
        <f>IF(D186=【選択肢】!S69,61,IF(活動計画書!D186=【選択肢】!S70,62,IF(活動計画書!D186=【選択肢】!S71,63,IF(活動計画書!D186=【選択肢】!S72,64,IF(活動計画書!D186=【選択肢】!S73,65,IF(活動計画書!D186=【選択肢】!S74,66,""))))))</f>
        <v/>
      </c>
    </row>
    <row r="187" spans="2:33" s="378" customFormat="1" ht="25.5" customHeight="1" x14ac:dyDescent="0.2">
      <c r="B187" s="1368"/>
      <c r="C187" s="1369"/>
      <c r="D187" s="1347"/>
      <c r="E187" s="1348"/>
      <c r="F187" s="1348"/>
      <c r="G187" s="1349"/>
      <c r="H187" s="1347"/>
      <c r="I187" s="1348"/>
      <c r="J187" s="1348"/>
      <c r="K187" s="1348"/>
      <c r="L187" s="1348"/>
      <c r="M187" s="1348"/>
      <c r="N187" s="1349"/>
      <c r="O187" s="1318"/>
      <c r="P187" s="1319"/>
      <c r="Q187" s="572"/>
      <c r="R187" s="1318"/>
      <c r="S187" s="1319"/>
      <c r="T187" s="572"/>
      <c r="U187" s="379"/>
      <c r="V187" s="379"/>
      <c r="AG187" s="885" t="str">
        <f>IF(D187=【選択肢】!S69,61,IF(活動計画書!D187=【選択肢】!S70,62,IF(活動計画書!D187=【選択肢】!S71,63,IF(活動計画書!D187=【選択肢】!S72,64,IF(活動計画書!D187=【選択肢】!S73,65,IF(活動計画書!D187=【選択肢】!S74,66,""))))))</f>
        <v/>
      </c>
    </row>
    <row r="188" spans="2:33" s="378" customFormat="1" ht="21.75" customHeight="1" x14ac:dyDescent="0.2">
      <c r="B188" s="1385"/>
      <c r="C188" s="1386"/>
      <c r="D188" s="1540" t="s">
        <v>445</v>
      </c>
      <c r="E188" s="1540"/>
      <c r="F188" s="1540"/>
      <c r="G188" s="1540"/>
      <c r="H188" s="1540"/>
      <c r="I188" s="1540"/>
      <c r="J188" s="1540"/>
      <c r="K188" s="1540"/>
      <c r="L188" s="1540"/>
      <c r="M188" s="1540"/>
      <c r="N188" s="1540"/>
      <c r="O188" s="1346"/>
      <c r="P188" s="1346"/>
      <c r="Q188" s="523"/>
      <c r="R188" s="523"/>
      <c r="S188" s="523"/>
      <c r="T188" s="523"/>
      <c r="U188" s="523"/>
      <c r="V188" s="524"/>
      <c r="Z188" s="378" t="s">
        <v>542</v>
      </c>
    </row>
    <row r="189" spans="2:33" s="378" customFormat="1" ht="12.75" customHeight="1" x14ac:dyDescent="0.2">
      <c r="B189" s="388"/>
      <c r="C189" s="388"/>
      <c r="D189" s="525"/>
      <c r="E189" s="525"/>
      <c r="F189" s="525"/>
      <c r="G189" s="525"/>
      <c r="H189" s="525"/>
      <c r="I189" s="525"/>
      <c r="J189" s="525"/>
      <c r="K189" s="525"/>
      <c r="L189" s="525"/>
      <c r="M189" s="525"/>
      <c r="N189" s="525"/>
      <c r="O189" s="379"/>
      <c r="P189" s="379"/>
      <c r="Q189" s="379"/>
      <c r="R189" s="379"/>
      <c r="S189" s="379"/>
      <c r="T189" s="379"/>
      <c r="U189" s="379"/>
    </row>
    <row r="190" spans="2:33" s="378" customFormat="1" ht="26.25" customHeight="1" x14ac:dyDescent="0.2">
      <c r="B190" s="1371" t="s">
        <v>633</v>
      </c>
      <c r="C190" s="1371"/>
      <c r="D190" s="1371"/>
      <c r="E190" s="1371"/>
      <c r="F190" s="1371"/>
      <c r="G190" s="1371"/>
      <c r="H190" s="471"/>
      <c r="I190" s="529"/>
      <c r="J190" s="1526" t="s">
        <v>1197</v>
      </c>
      <c r="K190" s="1527"/>
      <c r="L190" s="1527"/>
      <c r="M190" s="1527"/>
      <c r="N190" s="1527"/>
      <c r="O190" s="1527"/>
      <c r="P190" s="526"/>
      <c r="Q190" s="527"/>
      <c r="R190" s="527"/>
      <c r="S190" s="577" t="s">
        <v>66</v>
      </c>
      <c r="T190" s="1539" t="s">
        <v>634</v>
      </c>
      <c r="U190" s="1539"/>
      <c r="V190" s="1539"/>
      <c r="W190" s="1539"/>
      <c r="X190" s="1539"/>
    </row>
    <row r="191" spans="2:33" s="378" customFormat="1" ht="40.5" customHeight="1" x14ac:dyDescent="0.2">
      <c r="B191" s="1077" t="s">
        <v>742</v>
      </c>
      <c r="C191" s="1077"/>
      <c r="D191" s="1077"/>
      <c r="E191" s="1077"/>
      <c r="F191" s="1077"/>
      <c r="G191" s="1077"/>
      <c r="H191" s="1077"/>
      <c r="I191" s="1077"/>
      <c r="J191" s="1077"/>
      <c r="K191" s="1077"/>
      <c r="L191" s="1077"/>
      <c r="M191" s="1077"/>
      <c r="N191" s="1077"/>
      <c r="O191" s="1077"/>
      <c r="P191" s="1077"/>
      <c r="Q191" s="1077"/>
      <c r="R191" s="1077"/>
      <c r="S191" s="1077"/>
      <c r="T191" s="1077"/>
      <c r="U191" s="1077"/>
      <c r="V191" s="1077"/>
      <c r="W191" s="1077"/>
      <c r="X191" s="519"/>
    </row>
    <row r="192" spans="2:33" s="378" customFormat="1" ht="13.5" customHeight="1" x14ac:dyDescent="0.2">
      <c r="B192" s="439"/>
      <c r="C192" s="439"/>
      <c r="D192" s="439"/>
      <c r="E192" s="439"/>
      <c r="F192" s="439"/>
      <c r="G192" s="439"/>
      <c r="H192" s="439"/>
      <c r="I192" s="439"/>
      <c r="J192" s="439"/>
      <c r="K192" s="439"/>
      <c r="L192" s="439"/>
      <c r="M192" s="439"/>
      <c r="N192" s="439"/>
      <c r="O192" s="439"/>
      <c r="P192" s="439"/>
      <c r="Q192" s="439"/>
      <c r="R192" s="439"/>
      <c r="S192" s="439"/>
      <c r="T192" s="439"/>
      <c r="U192" s="439"/>
      <c r="V192" s="439"/>
      <c r="W192" s="439"/>
      <c r="X192" s="519"/>
    </row>
  </sheetData>
  <sheetProtection sheet="1" formatCells="0"/>
  <dataConsolidate/>
  <mergeCells count="381">
    <mergeCell ref="R181:S181"/>
    <mergeCell ref="R182:S182"/>
    <mergeCell ref="R183:S183"/>
    <mergeCell ref="R184:S184"/>
    <mergeCell ref="R186:S186"/>
    <mergeCell ref="R187:S187"/>
    <mergeCell ref="J190:O190"/>
    <mergeCell ref="B174:N175"/>
    <mergeCell ref="O174:Q175"/>
    <mergeCell ref="R174:T175"/>
    <mergeCell ref="P176:Q176"/>
    <mergeCell ref="S176:T176"/>
    <mergeCell ref="R177:S177"/>
    <mergeCell ref="R178:S178"/>
    <mergeCell ref="R179:S179"/>
    <mergeCell ref="R180:S180"/>
    <mergeCell ref="O181:P181"/>
    <mergeCell ref="O183:P183"/>
    <mergeCell ref="O184:P184"/>
    <mergeCell ref="T190:X190"/>
    <mergeCell ref="O182:P182"/>
    <mergeCell ref="D188:N188"/>
    <mergeCell ref="D176:G176"/>
    <mergeCell ref="D180:G180"/>
    <mergeCell ref="B166:G166"/>
    <mergeCell ref="H166:J166"/>
    <mergeCell ref="B167:G167"/>
    <mergeCell ref="H167:J167"/>
    <mergeCell ref="B168:G168"/>
    <mergeCell ref="H168:J168"/>
    <mergeCell ref="B169:G169"/>
    <mergeCell ref="H169:J169"/>
    <mergeCell ref="B173:W173"/>
    <mergeCell ref="B157:H157"/>
    <mergeCell ref="L157:Q157"/>
    <mergeCell ref="R157:W157"/>
    <mergeCell ref="C158:J158"/>
    <mergeCell ref="B163:G163"/>
    <mergeCell ref="H163:J163"/>
    <mergeCell ref="B164:G164"/>
    <mergeCell ref="H164:J164"/>
    <mergeCell ref="B165:G165"/>
    <mergeCell ref="H165:J165"/>
    <mergeCell ref="L145:V145"/>
    <mergeCell ref="L146:V146"/>
    <mergeCell ref="L147:V147"/>
    <mergeCell ref="L148:V148"/>
    <mergeCell ref="L149:V149"/>
    <mergeCell ref="B154:W154"/>
    <mergeCell ref="B156:H156"/>
    <mergeCell ref="L156:Q156"/>
    <mergeCell ref="R156:W156"/>
    <mergeCell ref="D145:I145"/>
    <mergeCell ref="D151:I151"/>
    <mergeCell ref="D150:J150"/>
    <mergeCell ref="B150:C150"/>
    <mergeCell ref="B151:C151"/>
    <mergeCell ref="E140:W140"/>
    <mergeCell ref="M141:W141"/>
    <mergeCell ref="M132:W132"/>
    <mergeCell ref="B133:D134"/>
    <mergeCell ref="E133:J134"/>
    <mergeCell ref="L133:W134"/>
    <mergeCell ref="M135:W135"/>
    <mergeCell ref="M136:W136"/>
    <mergeCell ref="M137:W137"/>
    <mergeCell ref="M138:W138"/>
    <mergeCell ref="M139:W139"/>
    <mergeCell ref="B128:B132"/>
    <mergeCell ref="B135:B141"/>
    <mergeCell ref="E139:J139"/>
    <mergeCell ref="E138:J138"/>
    <mergeCell ref="E137:J137"/>
    <mergeCell ref="C141:D141"/>
    <mergeCell ref="E129:J129"/>
    <mergeCell ref="E132:J132"/>
    <mergeCell ref="E128:J128"/>
    <mergeCell ref="E131:J131"/>
    <mergeCell ref="E141:J141"/>
    <mergeCell ref="M123:W123"/>
    <mergeCell ref="M124:W124"/>
    <mergeCell ref="M125:W125"/>
    <mergeCell ref="M126:W126"/>
    <mergeCell ref="M127:W127"/>
    <mergeCell ref="M128:W128"/>
    <mergeCell ref="M129:W129"/>
    <mergeCell ref="M130:W130"/>
    <mergeCell ref="M131:W131"/>
    <mergeCell ref="M93:W93"/>
    <mergeCell ref="B116:D117"/>
    <mergeCell ref="E116:J117"/>
    <mergeCell ref="L116:W117"/>
    <mergeCell ref="M118:W118"/>
    <mergeCell ref="M119:W119"/>
    <mergeCell ref="M120:W120"/>
    <mergeCell ref="M121:W121"/>
    <mergeCell ref="M122:W122"/>
    <mergeCell ref="R98:W98"/>
    <mergeCell ref="O97:X97"/>
    <mergeCell ref="O109:W109"/>
    <mergeCell ref="M85:W85"/>
    <mergeCell ref="M86:W86"/>
    <mergeCell ref="M87:W87"/>
    <mergeCell ref="M88:W88"/>
    <mergeCell ref="B89:B92"/>
    <mergeCell ref="C89:C90"/>
    <mergeCell ref="M89:W89"/>
    <mergeCell ref="M90:W90"/>
    <mergeCell ref="M91:W91"/>
    <mergeCell ref="M92:W92"/>
    <mergeCell ref="D86:J86"/>
    <mergeCell ref="X45:X46"/>
    <mergeCell ref="O47:S47"/>
    <mergeCell ref="T47:W47"/>
    <mergeCell ref="D73:J73"/>
    <mergeCell ref="D74:J74"/>
    <mergeCell ref="Q65:S65"/>
    <mergeCell ref="D81:J81"/>
    <mergeCell ref="E54:G54"/>
    <mergeCell ref="B65:D65"/>
    <mergeCell ref="L70:W71"/>
    <mergeCell ref="M72:W72"/>
    <mergeCell ref="M76:W76"/>
    <mergeCell ref="M77:W77"/>
    <mergeCell ref="M78:W78"/>
    <mergeCell ref="C79:C81"/>
    <mergeCell ref="M79:W79"/>
    <mergeCell ref="M80:W80"/>
    <mergeCell ref="M81:W81"/>
    <mergeCell ref="C76:C78"/>
    <mergeCell ref="U50:W51"/>
    <mergeCell ref="P50:T50"/>
    <mergeCell ref="AA20:AA23"/>
    <mergeCell ref="AA24:AA27"/>
    <mergeCell ref="AA28:AA31"/>
    <mergeCell ref="O21:W24"/>
    <mergeCell ref="O26:W30"/>
    <mergeCell ref="O31:W34"/>
    <mergeCell ref="O38:W39"/>
    <mergeCell ref="O16:U16"/>
    <mergeCell ref="V16:W16"/>
    <mergeCell ref="P35:U36"/>
    <mergeCell ref="AA39:AA40"/>
    <mergeCell ref="O40:W43"/>
    <mergeCell ref="AA41:AA42"/>
    <mergeCell ref="AA43:AA44"/>
    <mergeCell ref="E126:J126"/>
    <mergeCell ref="E118:J118"/>
    <mergeCell ref="I40:M40"/>
    <mergeCell ref="E130:J130"/>
    <mergeCell ref="C40:E40"/>
    <mergeCell ref="D82:J82"/>
    <mergeCell ref="D84:J84"/>
    <mergeCell ref="B108:X108"/>
    <mergeCell ref="C128:D132"/>
    <mergeCell ref="E119:J119"/>
    <mergeCell ref="E120:J120"/>
    <mergeCell ref="B118:B127"/>
    <mergeCell ref="E122:J122"/>
    <mergeCell ref="C118:D122"/>
    <mergeCell ref="C123:D123"/>
    <mergeCell ref="M73:W73"/>
    <mergeCell ref="M74:W74"/>
    <mergeCell ref="M75:W75"/>
    <mergeCell ref="B76:B88"/>
    <mergeCell ref="O44:U46"/>
    <mergeCell ref="V44:V46"/>
    <mergeCell ref="W44:W46"/>
    <mergeCell ref="C82:C84"/>
    <mergeCell ref="M82:W82"/>
    <mergeCell ref="I41:M41"/>
    <mergeCell ref="D149:I149"/>
    <mergeCell ref="D92:J92"/>
    <mergeCell ref="D90:J90"/>
    <mergeCell ref="B145:C149"/>
    <mergeCell ref="B152:X152"/>
    <mergeCell ref="O10:W15"/>
    <mergeCell ref="I33:M33"/>
    <mergeCell ref="C30:E30"/>
    <mergeCell ref="C33:E33"/>
    <mergeCell ref="B43:B44"/>
    <mergeCell ref="C44:E44"/>
    <mergeCell ref="I44:M44"/>
    <mergeCell ref="O19:W20"/>
    <mergeCell ref="B12:B13"/>
    <mergeCell ref="I20:M20"/>
    <mergeCell ref="C25:E25"/>
    <mergeCell ref="I25:M25"/>
    <mergeCell ref="B15:B16"/>
    <mergeCell ref="F29:G29"/>
    <mergeCell ref="I29:M29"/>
    <mergeCell ref="B39:B40"/>
    <mergeCell ref="F11:G11"/>
    <mergeCell ref="I11:M11"/>
    <mergeCell ref="B178:C178"/>
    <mergeCell ref="H187:N187"/>
    <mergeCell ref="B179:C179"/>
    <mergeCell ref="B181:C181"/>
    <mergeCell ref="B182:C182"/>
    <mergeCell ref="B183:C183"/>
    <mergeCell ref="D178:G178"/>
    <mergeCell ref="D179:G179"/>
    <mergeCell ref="D181:G181"/>
    <mergeCell ref="H180:N180"/>
    <mergeCell ref="H181:N181"/>
    <mergeCell ref="H182:N182"/>
    <mergeCell ref="F15:H16"/>
    <mergeCell ref="C15:E15"/>
    <mergeCell ref="F19:H19"/>
    <mergeCell ref="I19:M19"/>
    <mergeCell ref="C9:E9"/>
    <mergeCell ref="I9:M9"/>
    <mergeCell ref="C11:E11"/>
    <mergeCell ref="I10:M10"/>
    <mergeCell ref="I8:M8"/>
    <mergeCell ref="C10:E10"/>
    <mergeCell ref="C12:E12"/>
    <mergeCell ref="F8:G8"/>
    <mergeCell ref="F9:G9"/>
    <mergeCell ref="F13:G13"/>
    <mergeCell ref="C8:E8"/>
    <mergeCell ref="F12:G12"/>
    <mergeCell ref="I16:M16"/>
    <mergeCell ref="I12:M12"/>
    <mergeCell ref="C16:E16"/>
    <mergeCell ref="C13:E13"/>
    <mergeCell ref="I13:M13"/>
    <mergeCell ref="B191:W191"/>
    <mergeCell ref="B4:H4"/>
    <mergeCell ref="D70:J71"/>
    <mergeCell ref="D72:J72"/>
    <mergeCell ref="D76:J76"/>
    <mergeCell ref="D77:J77"/>
    <mergeCell ref="I30:M30"/>
    <mergeCell ref="I47:M47"/>
    <mergeCell ref="B72:C73"/>
    <mergeCell ref="C112:M112"/>
    <mergeCell ref="C111:M111"/>
    <mergeCell ref="R106:W106"/>
    <mergeCell ref="R111:W111"/>
    <mergeCell ref="R101:W101"/>
    <mergeCell ref="D80:J80"/>
    <mergeCell ref="C41:E41"/>
    <mergeCell ref="B187:C187"/>
    <mergeCell ref="D187:G187"/>
    <mergeCell ref="O187:P187"/>
    <mergeCell ref="H178:N178"/>
    <mergeCell ref="H179:N179"/>
    <mergeCell ref="B176:C176"/>
    <mergeCell ref="C7:E7"/>
    <mergeCell ref="F7:H7"/>
    <mergeCell ref="B2:W2"/>
    <mergeCell ref="F20:G20"/>
    <mergeCell ref="I24:M24"/>
    <mergeCell ref="I38:M38"/>
    <mergeCell ref="C39:E39"/>
    <mergeCell ref="D87:J87"/>
    <mergeCell ref="C85:C87"/>
    <mergeCell ref="D85:J85"/>
    <mergeCell ref="L65:N65"/>
    <mergeCell ref="B41:B42"/>
    <mergeCell ref="I42:M42"/>
    <mergeCell ref="C42:E42"/>
    <mergeCell ref="T65:V65"/>
    <mergeCell ref="H65:J65"/>
    <mergeCell ref="E50:I50"/>
    <mergeCell ref="J50:O50"/>
    <mergeCell ref="F24:G24"/>
    <mergeCell ref="B70:C71"/>
    <mergeCell ref="F10:G10"/>
    <mergeCell ref="O7:W9"/>
    <mergeCell ref="B14:M14"/>
    <mergeCell ref="I7:M7"/>
    <mergeCell ref="C19:E19"/>
    <mergeCell ref="I15:M15"/>
    <mergeCell ref="B8:B9"/>
    <mergeCell ref="B10:B11"/>
    <mergeCell ref="B190:G190"/>
    <mergeCell ref="B32:B33"/>
    <mergeCell ref="C32:E32"/>
    <mergeCell ref="I32:M32"/>
    <mergeCell ref="B46:B47"/>
    <mergeCell ref="I46:M46"/>
    <mergeCell ref="F46:H47"/>
    <mergeCell ref="C46:E46"/>
    <mergeCell ref="B186:C186"/>
    <mergeCell ref="D182:G182"/>
    <mergeCell ref="D183:G183"/>
    <mergeCell ref="D184:G184"/>
    <mergeCell ref="D186:G186"/>
    <mergeCell ref="F42:G42"/>
    <mergeCell ref="F44:G44"/>
    <mergeCell ref="B180:C180"/>
    <mergeCell ref="B188:C188"/>
    <mergeCell ref="F40:G40"/>
    <mergeCell ref="B177:C177"/>
    <mergeCell ref="B20:B23"/>
    <mergeCell ref="B143:C144"/>
    <mergeCell ref="D143:I144"/>
    <mergeCell ref="C21:E21"/>
    <mergeCell ref="I21:M21"/>
    <mergeCell ref="F21:G21"/>
    <mergeCell ref="C20:E20"/>
    <mergeCell ref="C22:E22"/>
    <mergeCell ref="F22:G22"/>
    <mergeCell ref="I22:M22"/>
    <mergeCell ref="C23:E23"/>
    <mergeCell ref="F23:G23"/>
    <mergeCell ref="I23:M23"/>
    <mergeCell ref="O178:P178"/>
    <mergeCell ref="O179:P179"/>
    <mergeCell ref="O188:P188"/>
    <mergeCell ref="H183:N183"/>
    <mergeCell ref="H184:N184"/>
    <mergeCell ref="H186:N186"/>
    <mergeCell ref="H176:N176"/>
    <mergeCell ref="H177:N177"/>
    <mergeCell ref="B24:B27"/>
    <mergeCell ref="F26:G26"/>
    <mergeCell ref="I26:M26"/>
    <mergeCell ref="C27:E27"/>
    <mergeCell ref="F25:G25"/>
    <mergeCell ref="C26:E26"/>
    <mergeCell ref="F27:G27"/>
    <mergeCell ref="I27:M27"/>
    <mergeCell ref="C124:D127"/>
    <mergeCell ref="E123:J123"/>
    <mergeCell ref="C24:E24"/>
    <mergeCell ref="F31:G31"/>
    <mergeCell ref="F32:H33"/>
    <mergeCell ref="C38:E38"/>
    <mergeCell ref="F38:H38"/>
    <mergeCell ref="B184:C184"/>
    <mergeCell ref="W143:W144"/>
    <mergeCell ref="O186:P186"/>
    <mergeCell ref="O180:P180"/>
    <mergeCell ref="E65:G65"/>
    <mergeCell ref="D78:J78"/>
    <mergeCell ref="D79:J79"/>
    <mergeCell ref="D83:J83"/>
    <mergeCell ref="B74:C75"/>
    <mergeCell ref="D75:J75"/>
    <mergeCell ref="D147:I147"/>
    <mergeCell ref="D146:I146"/>
    <mergeCell ref="D148:I148"/>
    <mergeCell ref="D91:J91"/>
    <mergeCell ref="E136:J136"/>
    <mergeCell ref="E135:J135"/>
    <mergeCell ref="C135:D140"/>
    <mergeCell ref="E121:J121"/>
    <mergeCell ref="E124:J124"/>
    <mergeCell ref="E125:J125"/>
    <mergeCell ref="E127:J127"/>
    <mergeCell ref="J143:V144"/>
    <mergeCell ref="L151:V151"/>
    <mergeCell ref="D177:G177"/>
    <mergeCell ref="O177:P177"/>
    <mergeCell ref="F30:G30"/>
    <mergeCell ref="C31:E31"/>
    <mergeCell ref="B93:J93"/>
    <mergeCell ref="C43:E43"/>
    <mergeCell ref="I43:M43"/>
    <mergeCell ref="I39:M39"/>
    <mergeCell ref="B45:M45"/>
    <mergeCell ref="C110:M110"/>
    <mergeCell ref="C109:M109"/>
    <mergeCell ref="D88:J88"/>
    <mergeCell ref="D89:J89"/>
    <mergeCell ref="B28:B31"/>
    <mergeCell ref="C28:E28"/>
    <mergeCell ref="F28:G28"/>
    <mergeCell ref="I28:M28"/>
    <mergeCell ref="C47:E47"/>
    <mergeCell ref="B51:D51"/>
    <mergeCell ref="F43:G43"/>
    <mergeCell ref="F41:G41"/>
    <mergeCell ref="F39:G39"/>
    <mergeCell ref="I31:M31"/>
    <mergeCell ref="C29:E29"/>
    <mergeCell ref="M83:W83"/>
    <mergeCell ref="M84:W84"/>
  </mergeCells>
  <phoneticPr fontId="4"/>
  <conditionalFormatting sqref="I156:I157">
    <cfRule type="expression" dxfId="10" priority="1">
      <formula>#REF!="○"</formula>
    </cfRule>
  </conditionalFormatting>
  <conditionalFormatting sqref="R156:R157">
    <cfRule type="expression" dxfId="9" priority="2">
      <formula>#REF!="○"</formula>
    </cfRule>
  </conditionalFormatting>
  <dataValidations count="12">
    <dataValidation imeMode="off" allowBlank="1" showInputMessage="1" showErrorMessage="1" sqref="E54:G54 C32 M51:M52 G51:G52 C46 E65 C15 P66:R66 T65 L65 I66:L66 V16:W16 H164:H169 R51" xr:uid="{00000000-0002-0000-0900-000000000000}"/>
    <dataValidation type="decimal" imeMode="off" operator="greaterThanOrEqual" allowBlank="1" showInputMessage="1" showErrorMessage="1" sqref="O177:P187 R177:S187" xr:uid="{9DA540B4-7408-40F3-87EA-84CD275ECC39}">
      <formula1>0.01</formula1>
    </dataValidation>
    <dataValidation type="whole" imeMode="off" operator="greaterThanOrEqual" allowBlank="1" showInputMessage="1" showErrorMessage="1" error="小数点以下を切り捨て、整数で入力してください。" sqref="C39:E44 C20:E31" xr:uid="{00000000-0002-0000-0900-000003000000}">
      <formula1>0</formula1>
    </dataValidation>
    <dataValidation type="whole" operator="greaterThanOrEqual" allowBlank="1" showInputMessage="1" showErrorMessage="1" error="小数点以下を切り捨て、整数で記入してください。" sqref="C8:E13" xr:uid="{00000000-0002-0000-0900-000004000000}">
      <formula1>0</formula1>
    </dataValidation>
    <dataValidation type="list" allowBlank="1" showInputMessage="1" showErrorMessage="1" sqref="L4 E56 I56 N56 R56 G58 J58:K58 N58 Q58 G60 J60:K60 N60 Q60 U177:V187 S190 I190 W44 W35 G62 B96:B98 N96:N98 B100:B102 N100:N101 B104:B107 N104:N106 B109:B112 N109:N111 J156:K157 I157 I156" xr:uid="{00000000-0002-0000-0900-000006000000}">
      <formula1>B.○か空白</formula1>
    </dataValidation>
    <dataValidation type="list" allowBlank="1" showInputMessage="1" showErrorMessage="1" sqref="D145:I149" xr:uid="{DAFD7489-8750-48EF-A6CD-E724B308B06E}">
      <formula1>L.増進活動</formula1>
    </dataValidation>
    <dataValidation type="list" allowBlank="1" showInputMessage="1" showErrorMessage="1" sqref="R156" xr:uid="{273D0D25-E07B-4384-83FC-F1A18C7F1728}">
      <formula1>D.農村環境保全活動のテーマ</formula1>
    </dataValidation>
    <dataValidation type="list" allowBlank="1" showInputMessage="1" showErrorMessage="1" sqref="R157:W157" xr:uid="{E9F27985-06A3-4E47-BB03-2042F6C09D81}">
      <formula1>E.高度な保全活動</formula1>
    </dataValidation>
    <dataValidation type="list" allowBlank="1" showInputMessage="1" showErrorMessage="1" sqref="D177:G187" xr:uid="{74266677-185C-425F-AD3C-9F2A36E3F088}">
      <formula1>M.長寿命化</formula1>
    </dataValidation>
    <dataValidation type="list" allowBlank="1" showInputMessage="1" showErrorMessage="1" sqref="B177:C187" xr:uid="{222033E1-40F1-46F9-AB7F-2C8B1BF1D9FD}">
      <formula1>F.施設</formula1>
    </dataValidation>
    <dataValidation type="list" allowBlank="1" showInputMessage="1" showErrorMessage="1" sqref="L89:L92 L118:L132 J151 L82:L87 L141" xr:uid="{E53B0D55-3398-4417-B1FA-73CC82C3C2E9}">
      <formula1>$AA$78:$AA$79</formula1>
    </dataValidation>
    <dataValidation type="list" allowBlank="1" showInputMessage="1" showErrorMessage="1" sqref="Q177:Q187 T177:T187" xr:uid="{4528DBD0-17A2-4BD6-B763-B73BD81CB714}">
      <formula1>$AA$177:$AA$178</formula1>
    </dataValidation>
  </dataValidations>
  <printOptions horizontalCentered="1"/>
  <pageMargins left="0.59055118110236227" right="0.31496062992125984" top="0.74803149606299213" bottom="0.55118110236220474" header="0.31496062992125984" footer="0.31496062992125984"/>
  <pageSetup paperSize="9" scale="79" fitToWidth="0" fitToHeight="0" orientation="portrait" r:id="rId1"/>
  <rowBreaks count="4" manualBreakCount="4">
    <brk id="51" max="22" man="1"/>
    <brk id="102" max="22" man="1"/>
    <brk id="141" max="22" man="1"/>
    <brk id="171" max="2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22725CB-F066-4A23-8320-576C138BDBBE}">
          <x14:formula1>
            <xm:f>【選択肢】!$Q$45:$Q$56</xm:f>
          </x14:formula1>
          <xm:sqref>E135:J139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117"/>
  <sheetViews>
    <sheetView view="pageBreakPreview" topLeftCell="A17" zoomScaleNormal="70" zoomScaleSheetLayoutView="100" workbookViewId="0">
      <selection activeCell="S39" sqref="S39"/>
    </sheetView>
  </sheetViews>
  <sheetFormatPr defaultColWidth="8.6328125" defaultRowHeight="18" customHeight="1" x14ac:dyDescent="0.2"/>
  <cols>
    <col min="1" max="1" width="3.26953125" style="377" customWidth="1"/>
    <col min="2" max="2" width="4.6328125" style="377" customWidth="1"/>
    <col min="3" max="3" width="3.6328125" style="377" customWidth="1"/>
    <col min="4" max="4" width="4.08984375" style="377" customWidth="1"/>
    <col min="5" max="5" width="5.90625" style="377" customWidth="1"/>
    <col min="6" max="6" width="4.453125" style="377" customWidth="1"/>
    <col min="7" max="7" width="4.7265625" style="377" customWidth="1"/>
    <col min="8" max="8" width="7.26953125" style="377" customWidth="1"/>
    <col min="9" max="9" width="4.6328125" style="377" customWidth="1"/>
    <col min="10" max="11" width="4.08984375" style="377" customWidth="1"/>
    <col min="12" max="12" width="4.6328125" style="377" customWidth="1"/>
    <col min="13" max="15" width="4.08984375" style="377" customWidth="1"/>
    <col min="16" max="16" width="3" style="377" customWidth="1"/>
    <col min="17" max="19" width="4.08984375" style="377" customWidth="1"/>
    <col min="20" max="20" width="3" style="377" customWidth="1"/>
    <col min="21" max="21" width="3.36328125" style="377" customWidth="1"/>
    <col min="22" max="22" width="2.7265625" style="377" customWidth="1"/>
    <col min="23" max="23" width="2.90625" style="377" customWidth="1"/>
    <col min="24" max="24" width="4.08984375" style="377" customWidth="1"/>
    <col min="25" max="25" width="4.453125" style="377" customWidth="1"/>
    <col min="26" max="28" width="4.26953125" style="377" customWidth="1"/>
    <col min="29" max="85" width="4.6328125" style="377" customWidth="1"/>
    <col min="86" max="16384" width="8.6328125" style="377"/>
  </cols>
  <sheetData>
    <row r="1" spans="1:26" ht="22.5" customHeight="1" x14ac:dyDescent="0.2">
      <c r="A1" s="578" t="s">
        <v>704</v>
      </c>
      <c r="B1" s="579"/>
      <c r="C1" s="579"/>
      <c r="D1" s="579"/>
      <c r="E1" s="579"/>
      <c r="F1" s="579"/>
      <c r="G1" s="579"/>
      <c r="H1" s="579"/>
      <c r="I1" s="579"/>
      <c r="J1" s="579"/>
      <c r="K1" s="579"/>
      <c r="L1" s="579"/>
      <c r="M1" s="579"/>
      <c r="N1" s="579"/>
      <c r="O1" s="579"/>
      <c r="P1" s="579"/>
      <c r="Q1" s="579"/>
      <c r="R1" s="579"/>
      <c r="S1" s="579"/>
      <c r="T1" s="579"/>
      <c r="U1" s="579"/>
      <c r="V1" s="579"/>
      <c r="W1" s="579"/>
    </row>
    <row r="2" spans="1:26" s="378" customFormat="1" ht="21" customHeight="1" x14ac:dyDescent="0.2">
      <c r="B2" s="391" t="s">
        <v>1198</v>
      </c>
      <c r="C2" s="465"/>
      <c r="D2" s="465"/>
      <c r="E2" s="465"/>
      <c r="F2" s="469"/>
      <c r="G2" s="469"/>
      <c r="H2" s="469"/>
      <c r="I2" s="466"/>
      <c r="J2" s="466"/>
      <c r="K2" s="466"/>
      <c r="L2" s="466"/>
      <c r="O2" s="580"/>
      <c r="P2" s="580"/>
      <c r="Q2" s="580"/>
      <c r="R2" s="580"/>
      <c r="S2" s="580"/>
      <c r="T2" s="580"/>
      <c r="U2" s="580"/>
    </row>
    <row r="3" spans="1:26" s="378" customFormat="1" ht="5" customHeight="1" x14ac:dyDescent="0.2">
      <c r="B3" s="391"/>
      <c r="C3" s="465"/>
      <c r="D3" s="465"/>
      <c r="E3" s="465"/>
      <c r="F3" s="469"/>
      <c r="G3" s="469"/>
      <c r="H3" s="469"/>
      <c r="I3" s="466"/>
      <c r="J3" s="466"/>
      <c r="K3" s="466"/>
      <c r="L3" s="466"/>
      <c r="O3" s="580"/>
      <c r="P3" s="580"/>
      <c r="Q3" s="580"/>
      <c r="R3" s="580"/>
      <c r="S3" s="580"/>
      <c r="T3" s="580"/>
      <c r="U3" s="580"/>
    </row>
    <row r="4" spans="1:26" s="378" customFormat="1" ht="21" customHeight="1" x14ac:dyDescent="0.2">
      <c r="B4" s="1691" t="s">
        <v>1199</v>
      </c>
      <c r="C4" s="1691"/>
      <c r="D4" s="1691"/>
      <c r="E4" s="1691"/>
      <c r="F4" s="1691"/>
      <c r="G4" s="1691"/>
      <c r="H4" s="1691"/>
      <c r="I4" s="1691"/>
      <c r="J4" s="1691"/>
      <c r="K4" s="1691"/>
      <c r="L4" s="1691"/>
      <c r="M4" s="1691"/>
      <c r="N4" s="1692" t="s">
        <v>14</v>
      </c>
      <c r="O4" s="1692"/>
      <c r="P4" s="580"/>
      <c r="Q4" s="580"/>
      <c r="R4" s="580"/>
      <c r="S4" s="580"/>
      <c r="T4" s="580"/>
      <c r="U4" s="580"/>
    </row>
    <row r="5" spans="1:26" s="378" customFormat="1" ht="21" customHeight="1" x14ac:dyDescent="0.2">
      <c r="B5" s="1601" t="s">
        <v>1200</v>
      </c>
      <c r="C5" s="1601"/>
      <c r="D5" s="1601"/>
      <c r="E5" s="1601"/>
      <c r="F5" s="1601"/>
      <c r="G5" s="1601"/>
      <c r="H5" s="1601"/>
      <c r="I5" s="1601"/>
      <c r="J5" s="1601"/>
      <c r="K5" s="1601"/>
      <c r="L5" s="1601"/>
      <c r="M5" s="1601"/>
      <c r="N5" s="1602" t="s">
        <v>66</v>
      </c>
      <c r="O5" s="1602"/>
      <c r="P5" s="580"/>
      <c r="Q5" s="398" t="s">
        <v>1201</v>
      </c>
      <c r="R5" s="580"/>
      <c r="S5" s="518" t="s">
        <v>1202</v>
      </c>
      <c r="T5" s="580"/>
      <c r="U5" s="580"/>
      <c r="Z5" s="378" t="s">
        <v>20</v>
      </c>
    </row>
    <row r="6" spans="1:26" s="378" customFormat="1" ht="21" customHeight="1" x14ac:dyDescent="0.2">
      <c r="B6" s="1601" t="s">
        <v>1203</v>
      </c>
      <c r="C6" s="1601"/>
      <c r="D6" s="1601"/>
      <c r="E6" s="1601"/>
      <c r="F6" s="1601"/>
      <c r="G6" s="1601"/>
      <c r="H6" s="1601"/>
      <c r="I6" s="1601"/>
      <c r="J6" s="1601"/>
      <c r="K6" s="1601"/>
      <c r="L6" s="1601"/>
      <c r="M6" s="1601"/>
      <c r="N6" s="1602"/>
      <c r="O6" s="1602"/>
      <c r="P6" s="580"/>
      <c r="Q6" s="398" t="s">
        <v>1201</v>
      </c>
      <c r="R6" s="580"/>
      <c r="S6" s="518" t="s">
        <v>1204</v>
      </c>
      <c r="T6" s="580"/>
      <c r="U6" s="580"/>
    </row>
    <row r="7" spans="1:26" s="378" customFormat="1" ht="21" customHeight="1" x14ac:dyDescent="0.2">
      <c r="B7" s="1601" t="s">
        <v>1105</v>
      </c>
      <c r="C7" s="1601"/>
      <c r="D7" s="1601"/>
      <c r="E7" s="1601"/>
      <c r="F7" s="1601"/>
      <c r="G7" s="1601"/>
      <c r="H7" s="1601"/>
      <c r="I7" s="1601"/>
      <c r="J7" s="1601"/>
      <c r="K7" s="1601"/>
      <c r="L7" s="1601"/>
      <c r="M7" s="1601"/>
      <c r="N7" s="1602" t="s">
        <v>66</v>
      </c>
      <c r="O7" s="1602"/>
      <c r="P7" s="580"/>
      <c r="Q7" s="398" t="s">
        <v>1201</v>
      </c>
      <c r="R7" s="580"/>
      <c r="S7" s="518" t="s">
        <v>1205</v>
      </c>
      <c r="T7" s="580"/>
      <c r="U7" s="580"/>
    </row>
    <row r="8" spans="1:26" s="378" customFormat="1" ht="21" customHeight="1" x14ac:dyDescent="0.2">
      <c r="B8" s="1601" t="s">
        <v>1206</v>
      </c>
      <c r="C8" s="1601"/>
      <c r="D8" s="1601"/>
      <c r="E8" s="1601"/>
      <c r="F8" s="1601"/>
      <c r="G8" s="1601"/>
      <c r="H8" s="1601"/>
      <c r="I8" s="1601"/>
      <c r="J8" s="1601"/>
      <c r="K8" s="1601"/>
      <c r="L8" s="1601"/>
      <c r="M8" s="1601"/>
      <c r="N8" s="1602"/>
      <c r="O8" s="1602"/>
      <c r="P8" s="580"/>
      <c r="Q8" s="398" t="s">
        <v>1201</v>
      </c>
      <c r="R8" s="580"/>
      <c r="S8" s="1600" t="s">
        <v>1207</v>
      </c>
      <c r="T8" s="1600"/>
      <c r="U8" s="1600"/>
    </row>
    <row r="9" spans="1:26" s="378" customFormat="1" ht="21" customHeight="1" x14ac:dyDescent="0.2">
      <c r="B9" s="1601" t="s">
        <v>1208</v>
      </c>
      <c r="C9" s="1601"/>
      <c r="D9" s="1601"/>
      <c r="E9" s="1601"/>
      <c r="F9" s="1601"/>
      <c r="G9" s="1601"/>
      <c r="H9" s="1601"/>
      <c r="I9" s="1601"/>
      <c r="J9" s="1601"/>
      <c r="K9" s="1601"/>
      <c r="L9" s="1601"/>
      <c r="M9" s="1601"/>
      <c r="N9" s="1602"/>
      <c r="O9" s="1602"/>
      <c r="P9" s="580"/>
      <c r="Q9" s="398" t="s">
        <v>1201</v>
      </c>
      <c r="R9" s="580"/>
      <c r="S9" s="518" t="s">
        <v>1209</v>
      </c>
      <c r="T9" s="580"/>
      <c r="U9" s="580"/>
    </row>
    <row r="10" spans="1:26" s="378" customFormat="1" ht="21" customHeight="1" x14ac:dyDescent="0.2">
      <c r="B10" s="1601" t="s">
        <v>1210</v>
      </c>
      <c r="C10" s="1601"/>
      <c r="D10" s="1601"/>
      <c r="E10" s="1601"/>
      <c r="F10" s="1601"/>
      <c r="G10" s="1601"/>
      <c r="H10" s="1601"/>
      <c r="I10" s="1601"/>
      <c r="J10" s="1601"/>
      <c r="K10" s="1601"/>
      <c r="L10" s="1601"/>
      <c r="M10" s="1601"/>
      <c r="N10" s="1602"/>
      <c r="O10" s="1602"/>
      <c r="P10" s="580"/>
      <c r="Q10" s="398" t="s">
        <v>1201</v>
      </c>
      <c r="R10" s="580"/>
      <c r="S10" s="518" t="s">
        <v>1211</v>
      </c>
      <c r="T10" s="580"/>
      <c r="U10" s="580"/>
    </row>
    <row r="11" spans="1:26" s="378" customFormat="1" ht="21" customHeight="1" x14ac:dyDescent="0.2">
      <c r="B11" s="391"/>
      <c r="C11" s="465"/>
      <c r="D11" s="465"/>
      <c r="E11" s="465"/>
      <c r="F11" s="469"/>
      <c r="G11" s="469"/>
      <c r="H11" s="469"/>
      <c r="I11" s="466"/>
      <c r="J11" s="466"/>
      <c r="K11" s="466"/>
      <c r="L11" s="466"/>
      <c r="O11" s="580"/>
      <c r="P11" s="580"/>
      <c r="Q11" s="580"/>
      <c r="R11" s="580"/>
      <c r="S11" s="580"/>
      <c r="T11" s="580"/>
      <c r="U11" s="580"/>
    </row>
    <row r="12" spans="1:26" ht="18.75" customHeight="1" x14ac:dyDescent="0.2">
      <c r="A12" s="412" t="s">
        <v>1406</v>
      </c>
    </row>
    <row r="13" spans="1:26" ht="16.5" customHeight="1" x14ac:dyDescent="0.2">
      <c r="A13" s="460"/>
      <c r="B13" s="583" t="s">
        <v>523</v>
      </c>
    </row>
    <row r="14" spans="1:26" ht="18.75" customHeight="1" x14ac:dyDescent="0.2">
      <c r="A14" s="460"/>
      <c r="B14" s="378" t="s">
        <v>1117</v>
      </c>
      <c r="Q14" s="377" t="s">
        <v>1118</v>
      </c>
    </row>
    <row r="15" spans="1:26" ht="21.75" customHeight="1" x14ac:dyDescent="0.2">
      <c r="A15" s="460"/>
      <c r="B15" s="1610" t="s">
        <v>109</v>
      </c>
      <c r="C15" s="1611"/>
      <c r="D15" s="1611"/>
      <c r="E15" s="1611"/>
      <c r="F15" s="1611"/>
      <c r="G15" s="1611"/>
      <c r="H15" s="1611"/>
      <c r="I15" s="1611"/>
      <c r="J15" s="1611"/>
      <c r="K15" s="1612"/>
      <c r="L15" s="1613" t="s">
        <v>1212</v>
      </c>
      <c r="M15" s="1613"/>
      <c r="N15" s="1613"/>
      <c r="O15" s="1613"/>
      <c r="P15" s="1613"/>
      <c r="Q15" s="1614" t="s">
        <v>1213</v>
      </c>
      <c r="R15" s="1614"/>
      <c r="S15" s="1614"/>
      <c r="T15" s="1614"/>
      <c r="U15" s="1614"/>
    </row>
    <row r="16" spans="1:26" ht="21.75" customHeight="1" x14ac:dyDescent="0.2">
      <c r="A16" s="460"/>
      <c r="B16" s="1607" t="s">
        <v>1214</v>
      </c>
      <c r="C16" s="1608"/>
      <c r="D16" s="1608"/>
      <c r="E16" s="1608"/>
      <c r="F16" s="1608"/>
      <c r="G16" s="1608"/>
      <c r="H16" s="1608"/>
      <c r="I16" s="1608"/>
      <c r="J16" s="1608"/>
      <c r="K16" s="1609"/>
      <c r="L16" s="1606"/>
      <c r="M16" s="1606"/>
      <c r="N16" s="1606"/>
      <c r="O16" s="1606"/>
      <c r="P16" s="1606"/>
      <c r="Q16" s="1606"/>
      <c r="R16" s="1606"/>
      <c r="S16" s="1606"/>
      <c r="T16" s="1606"/>
      <c r="U16" s="1606"/>
    </row>
    <row r="17" spans="1:23" ht="21.75" customHeight="1" x14ac:dyDescent="0.2">
      <c r="A17" s="460"/>
      <c r="B17" s="1607" t="s">
        <v>1215</v>
      </c>
      <c r="C17" s="1608"/>
      <c r="D17" s="1608"/>
      <c r="E17" s="1608"/>
      <c r="F17" s="1608"/>
      <c r="G17" s="1608"/>
      <c r="H17" s="1608"/>
      <c r="I17" s="1608"/>
      <c r="J17" s="1608"/>
      <c r="K17" s="1609"/>
      <c r="L17" s="1615"/>
      <c r="M17" s="1615"/>
      <c r="N17" s="1615"/>
      <c r="O17" s="1615"/>
      <c r="P17" s="1615"/>
      <c r="Q17" s="1606"/>
      <c r="R17" s="1606"/>
      <c r="S17" s="1606"/>
      <c r="T17" s="1606"/>
      <c r="U17" s="1606"/>
    </row>
    <row r="18" spans="1:23" ht="21.75" customHeight="1" x14ac:dyDescent="0.2">
      <c r="A18" s="460"/>
      <c r="B18" s="1607" t="s">
        <v>1216</v>
      </c>
      <c r="C18" s="1608"/>
      <c r="D18" s="1608"/>
      <c r="E18" s="1608"/>
      <c r="F18" s="1608"/>
      <c r="G18" s="1608"/>
      <c r="H18" s="1608"/>
      <c r="I18" s="1608"/>
      <c r="J18" s="1608"/>
      <c r="K18" s="1609"/>
      <c r="L18" s="1606" t="s">
        <v>66</v>
      </c>
      <c r="M18" s="1606"/>
      <c r="N18" s="1606"/>
      <c r="O18" s="1606"/>
      <c r="P18" s="1606"/>
      <c r="Q18" s="1606" t="s">
        <v>66</v>
      </c>
      <c r="R18" s="1606"/>
      <c r="S18" s="1606"/>
      <c r="T18" s="1606"/>
      <c r="U18" s="1606"/>
    </row>
    <row r="19" spans="1:23" ht="21.75" customHeight="1" x14ac:dyDescent="0.2">
      <c r="A19" s="460"/>
      <c r="B19" s="1607" t="s">
        <v>1217</v>
      </c>
      <c r="C19" s="1608"/>
      <c r="D19" s="1608"/>
      <c r="E19" s="1608"/>
      <c r="F19" s="1608"/>
      <c r="G19" s="1608"/>
      <c r="H19" s="1608"/>
      <c r="I19" s="1608"/>
      <c r="J19" s="1608"/>
      <c r="K19" s="1609"/>
      <c r="L19" s="1606"/>
      <c r="M19" s="1606"/>
      <c r="N19" s="1606"/>
      <c r="O19" s="1606"/>
      <c r="P19" s="1606"/>
      <c r="Q19" s="1606"/>
      <c r="R19" s="1606"/>
      <c r="S19" s="1606"/>
      <c r="T19" s="1606"/>
      <c r="U19" s="1606"/>
    </row>
    <row r="20" spans="1:23" ht="21.75" customHeight="1" x14ac:dyDescent="0.2">
      <c r="A20" s="460"/>
      <c r="B20" s="1607" t="s">
        <v>1218</v>
      </c>
      <c r="C20" s="1608"/>
      <c r="D20" s="1608"/>
      <c r="E20" s="1608"/>
      <c r="F20" s="1608"/>
      <c r="G20" s="1608"/>
      <c r="H20" s="1608"/>
      <c r="I20" s="1608"/>
      <c r="J20" s="1608"/>
      <c r="K20" s="1609"/>
      <c r="L20" s="1606"/>
      <c r="M20" s="1606"/>
      <c r="N20" s="1606"/>
      <c r="O20" s="1606"/>
      <c r="P20" s="1606"/>
      <c r="Q20" s="1606"/>
      <c r="R20" s="1606"/>
      <c r="S20" s="1606"/>
      <c r="T20" s="1606"/>
      <c r="U20" s="1606"/>
    </row>
    <row r="21" spans="1:23" ht="21.75" customHeight="1" x14ac:dyDescent="0.2">
      <c r="A21" s="460"/>
      <c r="B21" s="1603" t="s">
        <v>1219</v>
      </c>
      <c r="C21" s="1604"/>
      <c r="D21" s="1604"/>
      <c r="E21" s="1604"/>
      <c r="F21" s="1604"/>
      <c r="G21" s="1604"/>
      <c r="H21" s="1604"/>
      <c r="I21" s="1604"/>
      <c r="J21" s="1604"/>
      <c r="K21" s="1605"/>
      <c r="L21" s="1606"/>
      <c r="M21" s="1606"/>
      <c r="N21" s="1606"/>
      <c r="O21" s="1606"/>
      <c r="P21" s="1606"/>
      <c r="Q21" s="1606"/>
      <c r="R21" s="1606"/>
      <c r="S21" s="1606"/>
      <c r="T21" s="1606"/>
      <c r="U21" s="1606"/>
    </row>
    <row r="22" spans="1:23" ht="21.75" customHeight="1" x14ac:dyDescent="0.2">
      <c r="A22" s="460"/>
      <c r="B22" s="1603" t="s">
        <v>1220</v>
      </c>
      <c r="C22" s="1604"/>
      <c r="D22" s="1604"/>
      <c r="E22" s="1604"/>
      <c r="F22" s="1604"/>
      <c r="G22" s="1604"/>
      <c r="H22" s="1604"/>
      <c r="I22" s="1604"/>
      <c r="J22" s="1604"/>
      <c r="K22" s="1605"/>
      <c r="L22" s="1606"/>
      <c r="M22" s="1606"/>
      <c r="N22" s="1606"/>
      <c r="O22" s="1606"/>
      <c r="P22" s="1606"/>
      <c r="Q22" s="1606"/>
      <c r="R22" s="1606"/>
      <c r="S22" s="1606"/>
      <c r="T22" s="1606"/>
      <c r="U22" s="1606"/>
    </row>
    <row r="23" spans="1:23" ht="21.75" customHeight="1" x14ac:dyDescent="0.2">
      <c r="A23" s="460"/>
      <c r="B23" s="1603" t="s">
        <v>1221</v>
      </c>
      <c r="C23" s="1604"/>
      <c r="D23" s="1604"/>
      <c r="E23" s="1604"/>
      <c r="F23" s="1604"/>
      <c r="G23" s="1604"/>
      <c r="H23" s="1604"/>
      <c r="I23" s="1604"/>
      <c r="J23" s="1604"/>
      <c r="K23" s="1605"/>
      <c r="L23" s="1606"/>
      <c r="M23" s="1606"/>
      <c r="N23" s="1606"/>
      <c r="O23" s="1606"/>
      <c r="P23" s="1606"/>
      <c r="Q23" s="1606"/>
      <c r="R23" s="1606"/>
      <c r="S23" s="1606"/>
      <c r="T23" s="1606"/>
      <c r="U23" s="1606"/>
    </row>
    <row r="24" spans="1:23" ht="21.75" customHeight="1" x14ac:dyDescent="0.2">
      <c r="A24" s="460"/>
      <c r="B24" s="1603" t="s">
        <v>1222</v>
      </c>
      <c r="C24" s="1604"/>
      <c r="D24" s="1604"/>
      <c r="E24" s="1604"/>
      <c r="F24" s="1604"/>
      <c r="G24" s="1604"/>
      <c r="H24" s="1604"/>
      <c r="I24" s="1604"/>
      <c r="J24" s="1604"/>
      <c r="K24" s="1605"/>
      <c r="L24" s="1606" t="s">
        <v>66</v>
      </c>
      <c r="M24" s="1606"/>
      <c r="N24" s="1606"/>
      <c r="O24" s="1606"/>
      <c r="P24" s="1606"/>
      <c r="Q24" s="1606"/>
      <c r="R24" s="1606"/>
      <c r="S24" s="1606"/>
      <c r="T24" s="1606"/>
      <c r="U24" s="1606"/>
    </row>
    <row r="25" spans="1:23" ht="21.75" customHeight="1" x14ac:dyDescent="0.2">
      <c r="A25" s="460"/>
    </row>
    <row r="26" spans="1:23" s="378" customFormat="1" ht="24.75" customHeight="1" x14ac:dyDescent="0.2">
      <c r="B26" s="462" t="s">
        <v>524</v>
      </c>
      <c r="C26" s="1572" t="s">
        <v>564</v>
      </c>
      <c r="D26" s="1573"/>
      <c r="E26" s="1574"/>
      <c r="F26" s="1083" t="s">
        <v>38</v>
      </c>
      <c r="G26" s="1581"/>
      <c r="H26" s="1084"/>
      <c r="I26" s="1083" t="s">
        <v>46</v>
      </c>
      <c r="J26" s="1581"/>
      <c r="K26" s="1581"/>
      <c r="L26" s="1084"/>
      <c r="N26" s="1699" t="s">
        <v>1119</v>
      </c>
      <c r="O26" s="1700"/>
      <c r="P26" s="1700"/>
      <c r="Q26" s="1700"/>
      <c r="R26" s="1700"/>
      <c r="S26" s="1700"/>
      <c r="T26" s="1700"/>
      <c r="U26" s="1700"/>
      <c r="V26" s="1700"/>
      <c r="W26" s="1701"/>
    </row>
    <row r="27" spans="1:23" s="378" customFormat="1" ht="24.75" customHeight="1" x14ac:dyDescent="0.2">
      <c r="A27" s="464"/>
      <c r="B27" s="1298" t="s">
        <v>37</v>
      </c>
      <c r="C27" s="1582">
        <f>IF(N5="○",活動計画書!C21,0)</f>
        <v>500</v>
      </c>
      <c r="D27" s="1582"/>
      <c r="E27" s="1582"/>
      <c r="F27" s="1575">
        <v>400</v>
      </c>
      <c r="G27" s="1576"/>
      <c r="H27" s="528" t="s">
        <v>1223</v>
      </c>
      <c r="I27" s="1577">
        <f t="shared" ref="I27:I32" si="0">INT(C27*F27/10)</f>
        <v>20000</v>
      </c>
      <c r="J27" s="1577"/>
      <c r="K27" s="1577"/>
      <c r="L27" s="1577"/>
      <c r="N27" s="1702"/>
      <c r="O27" s="1703"/>
      <c r="P27" s="1703"/>
      <c r="Q27" s="1703"/>
      <c r="R27" s="1703"/>
      <c r="S27" s="1703"/>
      <c r="T27" s="1703"/>
      <c r="U27" s="1703"/>
      <c r="V27" s="1703"/>
      <c r="W27" s="1704"/>
    </row>
    <row r="28" spans="1:23" s="378" customFormat="1" ht="24.75" customHeight="1" x14ac:dyDescent="0.2">
      <c r="A28" s="464"/>
      <c r="B28" s="1300"/>
      <c r="C28" s="1542">
        <f>IF(N5="○",活動計画書!C23,0)</f>
        <v>4500</v>
      </c>
      <c r="D28" s="1543"/>
      <c r="E28" s="1544"/>
      <c r="F28" s="1545">
        <v>300</v>
      </c>
      <c r="G28" s="1546"/>
      <c r="H28" s="603" t="s">
        <v>503</v>
      </c>
      <c r="I28" s="1396">
        <f t="shared" si="0"/>
        <v>135000</v>
      </c>
      <c r="J28" s="1397"/>
      <c r="K28" s="1397"/>
      <c r="L28" s="1398"/>
      <c r="N28" s="1702"/>
      <c r="O28" s="1703"/>
      <c r="P28" s="1703"/>
      <c r="Q28" s="1703"/>
      <c r="R28" s="1703"/>
      <c r="S28" s="1703"/>
      <c r="T28" s="1703"/>
      <c r="U28" s="1703"/>
      <c r="V28" s="1703"/>
      <c r="W28" s="1704"/>
    </row>
    <row r="29" spans="1:23" s="378" customFormat="1" ht="24.75" customHeight="1" x14ac:dyDescent="0.2">
      <c r="A29" s="464"/>
      <c r="B29" s="1298" t="s">
        <v>36</v>
      </c>
      <c r="C29" s="1582">
        <f>IF(N5="○",活動計画書!C25,0)</f>
        <v>100</v>
      </c>
      <c r="D29" s="1582"/>
      <c r="E29" s="1582"/>
      <c r="F29" s="1575">
        <v>240</v>
      </c>
      <c r="G29" s="1576"/>
      <c r="H29" s="528" t="s">
        <v>1223</v>
      </c>
      <c r="I29" s="1577">
        <f t="shared" si="0"/>
        <v>2400</v>
      </c>
      <c r="J29" s="1577"/>
      <c r="K29" s="1577"/>
      <c r="L29" s="1577"/>
      <c r="N29" s="1702"/>
      <c r="O29" s="1703"/>
      <c r="P29" s="1703"/>
      <c r="Q29" s="1703"/>
      <c r="R29" s="1703"/>
      <c r="S29" s="1703"/>
      <c r="T29" s="1703"/>
      <c r="U29" s="1703"/>
      <c r="V29" s="1703"/>
      <c r="W29" s="1704"/>
    </row>
    <row r="30" spans="1:23" s="378" customFormat="1" ht="24.75" customHeight="1" x14ac:dyDescent="0.2">
      <c r="B30" s="1300"/>
      <c r="C30" s="1542">
        <f>IF(N5="○",活動計画書!C27,0)</f>
        <v>2900</v>
      </c>
      <c r="D30" s="1543"/>
      <c r="E30" s="1544"/>
      <c r="F30" s="1545">
        <v>180</v>
      </c>
      <c r="G30" s="1546"/>
      <c r="H30" s="603" t="s">
        <v>503</v>
      </c>
      <c r="I30" s="1396">
        <f t="shared" si="0"/>
        <v>52200</v>
      </c>
      <c r="J30" s="1397"/>
      <c r="K30" s="1397"/>
      <c r="L30" s="1398"/>
      <c r="N30" s="1702"/>
      <c r="O30" s="1703"/>
      <c r="P30" s="1703"/>
      <c r="Q30" s="1703"/>
      <c r="R30" s="1703"/>
      <c r="S30" s="1703"/>
      <c r="T30" s="1703"/>
      <c r="U30" s="1703"/>
      <c r="V30" s="1703"/>
      <c r="W30" s="1704"/>
    </row>
    <row r="31" spans="1:23" s="378" customFormat="1" ht="24.75" customHeight="1" x14ac:dyDescent="0.2">
      <c r="B31" s="1298" t="s">
        <v>35</v>
      </c>
      <c r="C31" s="1582">
        <f>IF(N5="○",活動計画書!C29,0)</f>
        <v>0</v>
      </c>
      <c r="D31" s="1582"/>
      <c r="E31" s="1582"/>
      <c r="F31" s="1575">
        <v>40</v>
      </c>
      <c r="G31" s="1576"/>
      <c r="H31" s="528" t="s">
        <v>1223</v>
      </c>
      <c r="I31" s="1577">
        <f t="shared" si="0"/>
        <v>0</v>
      </c>
      <c r="J31" s="1577"/>
      <c r="K31" s="1577"/>
      <c r="L31" s="1577"/>
      <c r="N31" s="1702"/>
      <c r="O31" s="1703"/>
      <c r="P31" s="1703"/>
      <c r="Q31" s="1703"/>
      <c r="R31" s="1703"/>
      <c r="S31" s="1703"/>
      <c r="T31" s="1703"/>
      <c r="U31" s="1703"/>
      <c r="V31" s="1703"/>
      <c r="W31" s="1704"/>
    </row>
    <row r="32" spans="1:23" s="378" customFormat="1" ht="24.75" customHeight="1" thickBot="1" x14ac:dyDescent="0.25">
      <c r="B32" s="1541"/>
      <c r="C32" s="1563">
        <f>IF(N5="○",活動計画書!C31,0)</f>
        <v>100</v>
      </c>
      <c r="D32" s="1564"/>
      <c r="E32" s="1565"/>
      <c r="F32" s="1578">
        <v>30</v>
      </c>
      <c r="G32" s="1579"/>
      <c r="H32" s="603" t="s">
        <v>503</v>
      </c>
      <c r="I32" s="1566">
        <f t="shared" si="0"/>
        <v>300</v>
      </c>
      <c r="J32" s="1567"/>
      <c r="K32" s="1567"/>
      <c r="L32" s="1568"/>
      <c r="N32" s="1702"/>
      <c r="O32" s="1703"/>
      <c r="P32" s="1703"/>
      <c r="Q32" s="1703"/>
      <c r="R32" s="1703"/>
      <c r="S32" s="1703"/>
      <c r="T32" s="1703"/>
      <c r="U32" s="1703"/>
      <c r="V32" s="1703"/>
      <c r="W32" s="1704"/>
    </row>
    <row r="33" spans="1:23" s="378" customFormat="1" ht="12.5" customHeight="1" thickTop="1" x14ac:dyDescent="0.2">
      <c r="B33" s="1678" t="s">
        <v>34</v>
      </c>
      <c r="C33" s="1679"/>
      <c r="D33" s="1680"/>
      <c r="E33" s="1680"/>
      <c r="F33" s="1681"/>
      <c r="G33" s="1682"/>
      <c r="H33" s="1683"/>
      <c r="I33" s="1687"/>
      <c r="J33" s="1687"/>
      <c r="K33" s="1687"/>
      <c r="L33" s="1688"/>
      <c r="N33" s="1702"/>
      <c r="O33" s="1703"/>
      <c r="P33" s="1703"/>
      <c r="Q33" s="1703"/>
      <c r="R33" s="1703"/>
      <c r="S33" s="1703"/>
      <c r="T33" s="1703"/>
      <c r="U33" s="1703"/>
      <c r="V33" s="1703"/>
      <c r="W33" s="1704"/>
    </row>
    <row r="34" spans="1:23" s="378" customFormat="1" ht="24.75" customHeight="1" x14ac:dyDescent="0.2">
      <c r="B34" s="1300"/>
      <c r="C34" s="1569">
        <f>SUM(C27:E32)</f>
        <v>8100</v>
      </c>
      <c r="D34" s="1570"/>
      <c r="E34" s="1571"/>
      <c r="F34" s="1684"/>
      <c r="G34" s="1685"/>
      <c r="H34" s="1686"/>
      <c r="I34" s="1396">
        <f>SUM(I27:L32)</f>
        <v>209900</v>
      </c>
      <c r="J34" s="1397"/>
      <c r="K34" s="1397"/>
      <c r="L34" s="1398"/>
      <c r="N34" s="1702"/>
      <c r="O34" s="1703"/>
      <c r="P34" s="1703"/>
      <c r="Q34" s="1703"/>
      <c r="R34" s="1703"/>
      <c r="S34" s="1703"/>
      <c r="T34" s="1703"/>
      <c r="U34" s="1703"/>
      <c r="V34" s="1703"/>
      <c r="W34" s="1704"/>
    </row>
    <row r="35" spans="1:23" ht="28.5" customHeight="1" x14ac:dyDescent="0.2">
      <c r="B35" s="1552" t="s">
        <v>805</v>
      </c>
      <c r="C35" s="1552"/>
      <c r="D35" s="1552"/>
      <c r="E35" s="1552"/>
      <c r="F35" s="1552"/>
      <c r="G35" s="1552"/>
      <c r="H35" s="1552"/>
      <c r="I35" s="1552"/>
      <c r="J35" s="1552"/>
      <c r="K35" s="1552"/>
      <c r="L35" s="1552"/>
      <c r="N35" s="1705"/>
      <c r="O35" s="1706"/>
      <c r="P35" s="1706"/>
      <c r="Q35" s="1706"/>
      <c r="R35" s="1706"/>
      <c r="S35" s="1706"/>
      <c r="T35" s="1706"/>
      <c r="U35" s="1706"/>
      <c r="V35" s="1706"/>
      <c r="W35" s="1707"/>
    </row>
    <row r="36" spans="1:23" ht="11.25" customHeight="1" x14ac:dyDescent="0.2">
      <c r="B36" s="581"/>
      <c r="C36" s="581"/>
      <c r="D36" s="581"/>
      <c r="E36" s="581"/>
      <c r="F36" s="581"/>
      <c r="G36" s="581"/>
      <c r="H36" s="581"/>
      <c r="I36" s="581"/>
      <c r="J36" s="581"/>
      <c r="K36" s="581"/>
      <c r="L36" s="581"/>
      <c r="N36" s="584"/>
      <c r="O36" s="584"/>
      <c r="P36" s="584"/>
      <c r="Q36" s="584"/>
      <c r="R36" s="584"/>
      <c r="S36" s="584"/>
      <c r="T36" s="584"/>
      <c r="U36" s="584"/>
      <c r="V36" s="584"/>
      <c r="W36" s="584"/>
    </row>
    <row r="37" spans="1:23" ht="19.5" customHeight="1" x14ac:dyDescent="0.2">
      <c r="A37" s="1547" t="s">
        <v>1407</v>
      </c>
      <c r="B37" s="1547"/>
      <c r="C37" s="1547"/>
      <c r="D37" s="1547"/>
      <c r="E37" s="1547"/>
      <c r="F37" s="1547"/>
      <c r="G37" s="1547"/>
      <c r="H37" s="1547"/>
      <c r="I37" s="1547"/>
      <c r="J37" s="1547"/>
      <c r="K37" s="1547"/>
      <c r="L37" s="1547"/>
      <c r="M37" s="1547"/>
      <c r="N37" s="1547"/>
      <c r="O37" s="1547"/>
      <c r="P37" s="1547"/>
      <c r="Q37" s="1547"/>
      <c r="R37" s="1547"/>
      <c r="S37" s="1547"/>
      <c r="T37" s="1547"/>
      <c r="U37" s="1547"/>
      <c r="V37" s="1547"/>
      <c r="W37" s="584"/>
    </row>
    <row r="38" spans="1:23" ht="19.5" customHeight="1" x14ac:dyDescent="0.2">
      <c r="A38" s="460"/>
      <c r="B38" s="583" t="s">
        <v>522</v>
      </c>
      <c r="P38" s="396"/>
      <c r="Q38" s="396"/>
      <c r="R38" s="396"/>
      <c r="S38" s="396"/>
      <c r="T38" s="396"/>
      <c r="U38" s="396"/>
      <c r="V38" s="396"/>
      <c r="W38" s="396"/>
    </row>
    <row r="39" spans="1:23" ht="19.5" customHeight="1" x14ac:dyDescent="0.2">
      <c r="A39" s="460"/>
      <c r="B39" s="391" t="s">
        <v>984</v>
      </c>
      <c r="C39" s="394"/>
      <c r="D39" s="394"/>
      <c r="E39" s="394"/>
      <c r="F39" s="394"/>
      <c r="M39" s="1697"/>
      <c r="N39" s="1698"/>
      <c r="P39" s="396"/>
      <c r="S39" s="396"/>
      <c r="T39" s="396"/>
      <c r="U39" s="396"/>
      <c r="V39" s="396"/>
      <c r="W39" s="396"/>
    </row>
    <row r="40" spans="1:23" ht="19.5" customHeight="1" x14ac:dyDescent="0.2">
      <c r="A40" s="460"/>
      <c r="B40" s="391" t="s">
        <v>706</v>
      </c>
      <c r="C40" s="391"/>
      <c r="D40" s="391"/>
      <c r="E40" s="391"/>
      <c r="F40" s="394"/>
      <c r="L40" s="378"/>
      <c r="M40" s="378"/>
      <c r="P40" s="439"/>
      <c r="Q40" s="439"/>
      <c r="R40" s="439"/>
      <c r="S40" s="439"/>
      <c r="T40" s="439"/>
      <c r="U40" s="439"/>
      <c r="V40" s="439"/>
      <c r="W40" s="439"/>
    </row>
    <row r="41" spans="1:23" ht="19.5" customHeight="1" x14ac:dyDescent="0.2">
      <c r="A41" s="460"/>
      <c r="B41" s="585" t="s">
        <v>718</v>
      </c>
      <c r="C41" s="378" t="s">
        <v>525</v>
      </c>
      <c r="D41" s="378"/>
      <c r="E41" s="378"/>
    </row>
    <row r="42" spans="1:23" s="378" customFormat="1" ht="19.5" customHeight="1" x14ac:dyDescent="0.2">
      <c r="A42" s="515"/>
      <c r="B42" s="586"/>
      <c r="E42" s="378" t="s">
        <v>94</v>
      </c>
      <c r="H42" s="378" t="s">
        <v>127</v>
      </c>
      <c r="I42" s="1598"/>
      <c r="J42" s="1599"/>
      <c r="K42" s="1689" t="s">
        <v>719</v>
      </c>
      <c r="L42" s="1690"/>
      <c r="M42" s="1695"/>
      <c r="N42" s="1696"/>
      <c r="O42" s="587" t="s">
        <v>720</v>
      </c>
      <c r="P42" s="1580">
        <f>I42+M42</f>
        <v>0</v>
      </c>
      <c r="Q42" s="1580"/>
      <c r="R42" s="1580"/>
      <c r="S42" s="1580"/>
      <c r="U42" s="439"/>
    </row>
    <row r="43" spans="1:23" s="378" customFormat="1" ht="19.5" customHeight="1" x14ac:dyDescent="0.2">
      <c r="A43" s="515"/>
      <c r="B43" s="586"/>
      <c r="E43" s="378" t="s">
        <v>129</v>
      </c>
      <c r="H43" s="378" t="s">
        <v>127</v>
      </c>
      <c r="I43" s="1598"/>
      <c r="J43" s="1599"/>
      <c r="K43" s="1689" t="s">
        <v>719</v>
      </c>
      <c r="L43" s="1690"/>
      <c r="M43" s="1695"/>
      <c r="N43" s="1696"/>
      <c r="O43" s="587" t="s">
        <v>720</v>
      </c>
      <c r="P43" s="1580">
        <f>I43+M43</f>
        <v>0</v>
      </c>
      <c r="Q43" s="1580"/>
      <c r="R43" s="1580"/>
      <c r="S43" s="1580"/>
      <c r="U43" s="378" t="s">
        <v>721</v>
      </c>
    </row>
    <row r="44" spans="1:23" ht="5.25" customHeight="1" x14ac:dyDescent="0.2">
      <c r="A44" s="460"/>
      <c r="B44" s="585"/>
      <c r="D44" s="378"/>
      <c r="H44" s="507"/>
      <c r="L44" s="588"/>
      <c r="M44" s="588"/>
      <c r="O44" s="378"/>
      <c r="S44" s="589"/>
      <c r="T44" s="589"/>
      <c r="V44" s="378"/>
    </row>
    <row r="45" spans="1:23" s="378" customFormat="1" ht="21.75" customHeight="1" x14ac:dyDescent="0.2">
      <c r="A45" s="515"/>
      <c r="B45" s="586"/>
      <c r="E45" s="378" t="s">
        <v>34</v>
      </c>
      <c r="H45" s="378" t="s">
        <v>127</v>
      </c>
      <c r="I45" s="1587">
        <f>I42+I43</f>
        <v>0</v>
      </c>
      <c r="J45" s="1588"/>
      <c r="K45" s="1689" t="s">
        <v>719</v>
      </c>
      <c r="L45" s="1690"/>
      <c r="M45" s="1693">
        <f>M42+M43</f>
        <v>0</v>
      </c>
      <c r="N45" s="1694"/>
      <c r="O45" s="587" t="s">
        <v>720</v>
      </c>
      <c r="P45" s="1580">
        <f>I45+M45</f>
        <v>0</v>
      </c>
      <c r="Q45" s="1580"/>
      <c r="R45" s="1580"/>
      <c r="S45" s="1580"/>
      <c r="U45" s="378" t="s">
        <v>722</v>
      </c>
    </row>
    <row r="46" spans="1:23" ht="6" customHeight="1" x14ac:dyDescent="0.2">
      <c r="A46" s="460"/>
      <c r="B46" s="585"/>
      <c r="E46" s="378"/>
      <c r="H46" s="507"/>
      <c r="I46" s="588"/>
      <c r="J46" s="588"/>
      <c r="L46" s="378"/>
      <c r="N46" s="589"/>
      <c r="O46" s="589"/>
      <c r="R46" s="378"/>
      <c r="U46" s="439"/>
    </row>
    <row r="47" spans="1:23" s="378" customFormat="1" ht="19.5" customHeight="1" x14ac:dyDescent="0.2">
      <c r="A47" s="515"/>
      <c r="B47" s="586" t="s">
        <v>723</v>
      </c>
      <c r="C47" s="509" t="s">
        <v>707</v>
      </c>
      <c r="D47" s="439"/>
      <c r="E47" s="439"/>
      <c r="F47" s="439"/>
      <c r="G47" s="1583" t="str">
        <f>IFERROR(P43/P45,"%")</f>
        <v>%</v>
      </c>
      <c r="H47" s="1584"/>
      <c r="J47" s="587" t="s">
        <v>724</v>
      </c>
      <c r="K47" s="590"/>
      <c r="L47" s="590"/>
      <c r="R47" s="591"/>
      <c r="S47" s="591"/>
      <c r="T47" s="439"/>
      <c r="U47" s="439"/>
    </row>
    <row r="48" spans="1:23" s="378" customFormat="1" ht="19.5" customHeight="1" x14ac:dyDescent="0.2">
      <c r="A48" s="515"/>
      <c r="B48" s="391" t="s">
        <v>1077</v>
      </c>
      <c r="C48" s="391"/>
      <c r="D48" s="391"/>
      <c r="E48" s="391"/>
      <c r="F48" s="391"/>
      <c r="G48" s="391"/>
      <c r="H48" s="391"/>
      <c r="I48" s="391"/>
      <c r="J48" s="391"/>
      <c r="K48" s="391"/>
      <c r="L48" s="391"/>
      <c r="M48" s="391"/>
      <c r="N48" s="391"/>
      <c r="O48" s="391"/>
    </row>
    <row r="49" spans="1:25" s="378" customFormat="1" ht="19.5" customHeight="1" x14ac:dyDescent="0.2">
      <c r="A49" s="515"/>
      <c r="C49" s="1585" t="s">
        <v>725</v>
      </c>
      <c r="D49" s="1586"/>
      <c r="E49" s="1587">
        <f>I45</f>
        <v>0</v>
      </c>
      <c r="F49" s="1588"/>
      <c r="G49" s="1589" t="s">
        <v>527</v>
      </c>
      <c r="H49" s="1590"/>
      <c r="I49" s="1590"/>
      <c r="J49" s="1590"/>
      <c r="K49" s="1590"/>
      <c r="L49" s="1590"/>
      <c r="M49" s="1590"/>
      <c r="N49" s="1590"/>
      <c r="O49" s="1590"/>
      <c r="P49" s="1590"/>
      <c r="Q49" s="1598"/>
      <c r="R49" s="1599"/>
      <c r="Y49" s="592"/>
    </row>
    <row r="50" spans="1:25" s="378" customFormat="1" ht="19.5" customHeight="1" x14ac:dyDescent="0.2">
      <c r="A50" s="515"/>
      <c r="C50" s="391" t="s">
        <v>526</v>
      </c>
      <c r="D50" s="1591" t="s">
        <v>528</v>
      </c>
      <c r="E50" s="1591"/>
      <c r="F50" s="1591"/>
      <c r="G50" s="1591"/>
      <c r="H50" s="1591"/>
      <c r="I50" s="1591"/>
      <c r="J50" s="1596"/>
      <c r="K50" s="1711">
        <f>E49+Q49</f>
        <v>0</v>
      </c>
      <c r="L50" s="1711"/>
      <c r="M50" s="1710" t="s">
        <v>529</v>
      </c>
      <c r="N50" s="1585"/>
      <c r="O50" s="1585"/>
      <c r="P50" s="1585"/>
      <c r="Q50" s="1586"/>
      <c r="R50" s="1587">
        <f>ROUNDUP(K50*0.8,0)</f>
        <v>0</v>
      </c>
      <c r="S50" s="1588"/>
      <c r="T50" s="391" t="s">
        <v>530</v>
      </c>
    </row>
    <row r="51" spans="1:25" s="378" customFormat="1" ht="19.5" customHeight="1" x14ac:dyDescent="0.2">
      <c r="A51" s="515"/>
      <c r="B51" s="593"/>
      <c r="C51" s="391" t="s">
        <v>531</v>
      </c>
      <c r="D51" s="391"/>
      <c r="E51" s="391"/>
      <c r="F51" s="594"/>
      <c r="G51" s="391"/>
      <c r="H51" s="391"/>
      <c r="I51" s="391"/>
      <c r="J51" s="391"/>
      <c r="K51" s="391"/>
      <c r="L51" s="391"/>
      <c r="M51" s="391"/>
      <c r="N51" s="391"/>
      <c r="O51" s="391"/>
      <c r="P51" s="391"/>
      <c r="Q51" s="391"/>
      <c r="R51" s="391"/>
      <c r="S51" s="391"/>
      <c r="T51" s="391"/>
      <c r="U51" s="391"/>
      <c r="V51" s="391"/>
    </row>
    <row r="52" spans="1:25" s="378" customFormat="1" ht="19.5" customHeight="1" x14ac:dyDescent="0.2">
      <c r="A52" s="515"/>
      <c r="B52" s="391" t="s">
        <v>1040</v>
      </c>
      <c r="C52" s="391"/>
      <c r="D52" s="391"/>
      <c r="E52" s="391"/>
      <c r="F52" s="391"/>
      <c r="G52" s="391"/>
      <c r="H52" s="595">
        <v>0</v>
      </c>
      <c r="I52" s="1591" t="s">
        <v>1041</v>
      </c>
      <c r="J52" s="1591"/>
      <c r="K52" s="1591"/>
      <c r="L52" s="1591"/>
      <c r="M52" s="1591"/>
      <c r="N52" s="1591"/>
      <c r="O52" s="1591"/>
      <c r="P52" s="1591"/>
      <c r="Q52" s="1591"/>
      <c r="R52" s="1591"/>
      <c r="S52" s="1591"/>
      <c r="T52" s="1591"/>
      <c r="U52" s="1591"/>
      <c r="V52" s="1591"/>
    </row>
    <row r="53" spans="1:25" s="378" customFormat="1" ht="19.5" customHeight="1" x14ac:dyDescent="0.2">
      <c r="A53" s="515"/>
      <c r="B53" s="391" t="s">
        <v>1042</v>
      </c>
      <c r="D53" s="391"/>
      <c r="E53" s="391"/>
      <c r="F53" s="391"/>
      <c r="G53" s="391"/>
      <c r="H53" s="391"/>
      <c r="I53" s="391"/>
      <c r="J53" s="391"/>
      <c r="K53" s="391"/>
      <c r="L53" s="391"/>
      <c r="M53" s="391"/>
      <c r="N53" s="391"/>
      <c r="O53" s="391"/>
    </row>
    <row r="54" spans="1:25" s="378" customFormat="1" ht="19.5" customHeight="1" x14ac:dyDescent="0.2">
      <c r="A54" s="515"/>
      <c r="C54" s="1585" t="s">
        <v>1043</v>
      </c>
      <c r="D54" s="1586"/>
      <c r="E54" s="1592">
        <f>I45</f>
        <v>0</v>
      </c>
      <c r="F54" s="1593"/>
      <c r="G54" s="1589" t="s">
        <v>1044</v>
      </c>
      <c r="H54" s="1590"/>
      <c r="I54" s="1590"/>
      <c r="J54" s="1590"/>
      <c r="K54" s="1590"/>
      <c r="L54" s="1590"/>
      <c r="M54" s="1590"/>
      <c r="N54" s="1590"/>
      <c r="O54" s="1590"/>
      <c r="P54" s="1590"/>
      <c r="Q54" s="1594">
        <v>0</v>
      </c>
      <c r="R54" s="1595"/>
      <c r="Y54" s="592"/>
    </row>
    <row r="55" spans="1:25" s="378" customFormat="1" ht="19.5" customHeight="1" x14ac:dyDescent="0.2">
      <c r="A55" s="515"/>
      <c r="C55" s="391" t="s">
        <v>720</v>
      </c>
      <c r="D55" s="1591" t="s">
        <v>528</v>
      </c>
      <c r="E55" s="1591"/>
      <c r="F55" s="1591"/>
      <c r="G55" s="1591"/>
      <c r="H55" s="1591"/>
      <c r="I55" s="1591"/>
      <c r="J55" s="1596"/>
      <c r="K55" s="1597">
        <f>E54+Q54</f>
        <v>0</v>
      </c>
      <c r="L55" s="1597"/>
      <c r="M55" s="1710" t="s">
        <v>1045</v>
      </c>
      <c r="N55" s="1585"/>
      <c r="O55" s="1585"/>
      <c r="P55" s="1585"/>
      <c r="Q55" s="1586"/>
      <c r="R55" s="1592">
        <f>ROUNDUP(K55*0.6,0)</f>
        <v>0</v>
      </c>
      <c r="S55" s="1593"/>
      <c r="T55" s="391" t="s">
        <v>1046</v>
      </c>
    </row>
    <row r="56" spans="1:25" s="378" customFormat="1" ht="19.5" customHeight="1" x14ac:dyDescent="0.2">
      <c r="A56" s="515"/>
      <c r="B56" s="593"/>
      <c r="C56" s="391" t="s">
        <v>1047</v>
      </c>
      <c r="D56" s="391"/>
      <c r="E56" s="391"/>
      <c r="F56" s="594"/>
      <c r="G56" s="391"/>
      <c r="H56" s="391"/>
      <c r="I56" s="391"/>
      <c r="J56" s="391"/>
      <c r="K56" s="391"/>
      <c r="L56" s="391"/>
      <c r="M56" s="391"/>
      <c r="N56" s="391"/>
      <c r="O56" s="391"/>
      <c r="P56" s="391"/>
      <c r="Q56" s="391"/>
      <c r="R56" s="391"/>
      <c r="S56" s="391"/>
      <c r="T56" s="391"/>
      <c r="U56" s="391"/>
      <c r="V56" s="391"/>
    </row>
    <row r="57" spans="1:25" s="378" customFormat="1" ht="31.5" customHeight="1" x14ac:dyDescent="0.2">
      <c r="A57" s="515"/>
      <c r="B57" s="1371" t="s">
        <v>1078</v>
      </c>
      <c r="C57" s="1371"/>
      <c r="D57" s="1371"/>
      <c r="E57" s="1371"/>
      <c r="F57" s="1371"/>
      <c r="G57" s="1371"/>
      <c r="H57" s="1371"/>
      <c r="I57" s="1371"/>
      <c r="J57" s="1371"/>
      <c r="K57" s="1371"/>
      <c r="L57" s="1371"/>
      <c r="M57" s="1371"/>
      <c r="N57" s="1371"/>
      <c r="O57" s="1371"/>
      <c r="P57" s="1371"/>
      <c r="Q57" s="1371"/>
      <c r="R57" s="1371"/>
      <c r="S57" s="1371"/>
      <c r="T57" s="1371"/>
      <c r="U57" s="1371"/>
      <c r="V57" s="1371"/>
      <c r="W57" s="396"/>
    </row>
    <row r="58" spans="1:25" s="378" customFormat="1" ht="19" customHeight="1" x14ac:dyDescent="0.2">
      <c r="B58" s="462" t="s">
        <v>39</v>
      </c>
      <c r="C58" s="1572" t="s">
        <v>564</v>
      </c>
      <c r="D58" s="1573"/>
      <c r="E58" s="1574"/>
      <c r="F58" s="1083" t="s">
        <v>38</v>
      </c>
      <c r="G58" s="1581"/>
      <c r="H58" s="1084"/>
      <c r="I58" s="1083" t="s">
        <v>46</v>
      </c>
      <c r="J58" s="1581"/>
      <c r="K58" s="1581"/>
      <c r="L58" s="1084"/>
      <c r="N58" s="1554" t="s">
        <v>988</v>
      </c>
      <c r="O58" s="1555"/>
      <c r="P58" s="1555"/>
      <c r="Q58" s="1555"/>
      <c r="R58" s="1555"/>
      <c r="S58" s="1555"/>
      <c r="T58" s="1555"/>
      <c r="U58" s="1555"/>
      <c r="V58" s="1555"/>
      <c r="W58" s="1556"/>
    </row>
    <row r="59" spans="1:25" s="378" customFormat="1" ht="19" customHeight="1" x14ac:dyDescent="0.2">
      <c r="A59" s="464"/>
      <c r="B59" s="1298" t="s">
        <v>37</v>
      </c>
      <c r="C59" s="1582">
        <f>IF(N6="○",活動計画書!C21,0)</f>
        <v>0</v>
      </c>
      <c r="D59" s="1582"/>
      <c r="E59" s="1582"/>
      <c r="F59" s="1575">
        <v>400</v>
      </c>
      <c r="G59" s="1576"/>
      <c r="H59" s="528" t="s">
        <v>1223</v>
      </c>
      <c r="I59" s="1577">
        <f t="shared" ref="I59:I64" si="1">INT(C59*F59/10)</f>
        <v>0</v>
      </c>
      <c r="J59" s="1577"/>
      <c r="K59" s="1577"/>
      <c r="L59" s="1577"/>
      <c r="N59" s="1557"/>
      <c r="O59" s="1558"/>
      <c r="P59" s="1558"/>
      <c r="Q59" s="1558"/>
      <c r="R59" s="1558"/>
      <c r="S59" s="1558"/>
      <c r="T59" s="1558"/>
      <c r="U59" s="1558"/>
      <c r="V59" s="1558"/>
      <c r="W59" s="1559"/>
    </row>
    <row r="60" spans="1:25" s="378" customFormat="1" ht="19" customHeight="1" x14ac:dyDescent="0.2">
      <c r="A60" s="464"/>
      <c r="B60" s="1300"/>
      <c r="C60" s="1542">
        <f>IF(N6="○",活動計画書!C23,0)</f>
        <v>0</v>
      </c>
      <c r="D60" s="1543"/>
      <c r="E60" s="1544"/>
      <c r="F60" s="1545">
        <v>300</v>
      </c>
      <c r="G60" s="1546"/>
      <c r="H60" s="603" t="s">
        <v>503</v>
      </c>
      <c r="I60" s="1396">
        <f t="shared" si="1"/>
        <v>0</v>
      </c>
      <c r="J60" s="1397"/>
      <c r="K60" s="1397"/>
      <c r="L60" s="1398"/>
      <c r="N60" s="1557"/>
      <c r="O60" s="1558"/>
      <c r="P60" s="1558"/>
      <c r="Q60" s="1558"/>
      <c r="R60" s="1558"/>
      <c r="S60" s="1558"/>
      <c r="T60" s="1558"/>
      <c r="U60" s="1558"/>
      <c r="V60" s="1558"/>
      <c r="W60" s="1559"/>
    </row>
    <row r="61" spans="1:25" s="378" customFormat="1" ht="19" customHeight="1" x14ac:dyDescent="0.2">
      <c r="A61" s="464"/>
      <c r="B61" s="1298" t="s">
        <v>36</v>
      </c>
      <c r="C61" s="1582">
        <f>IF(N6="○",活動計画書!C25,0)</f>
        <v>0</v>
      </c>
      <c r="D61" s="1582"/>
      <c r="E61" s="1582"/>
      <c r="F61" s="1575">
        <v>240</v>
      </c>
      <c r="G61" s="1576"/>
      <c r="H61" s="528" t="s">
        <v>1223</v>
      </c>
      <c r="I61" s="1577">
        <f t="shared" si="1"/>
        <v>0</v>
      </c>
      <c r="J61" s="1577"/>
      <c r="K61" s="1577"/>
      <c r="L61" s="1577"/>
      <c r="N61" s="1557"/>
      <c r="O61" s="1558"/>
      <c r="P61" s="1558"/>
      <c r="Q61" s="1558"/>
      <c r="R61" s="1558"/>
      <c r="S61" s="1558"/>
      <c r="T61" s="1558"/>
      <c r="U61" s="1558"/>
      <c r="V61" s="1558"/>
      <c r="W61" s="1559"/>
    </row>
    <row r="62" spans="1:25" s="378" customFormat="1" ht="19" customHeight="1" x14ac:dyDescent="0.2">
      <c r="B62" s="1300"/>
      <c r="C62" s="1542">
        <f>IF(N6="○",活動計画書!C27,0)</f>
        <v>0</v>
      </c>
      <c r="D62" s="1543"/>
      <c r="E62" s="1544"/>
      <c r="F62" s="1545">
        <v>180</v>
      </c>
      <c r="G62" s="1546"/>
      <c r="H62" s="603" t="s">
        <v>503</v>
      </c>
      <c r="I62" s="1396">
        <f t="shared" si="1"/>
        <v>0</v>
      </c>
      <c r="J62" s="1397"/>
      <c r="K62" s="1397"/>
      <c r="L62" s="1398"/>
      <c r="N62" s="1557"/>
      <c r="O62" s="1558"/>
      <c r="P62" s="1558"/>
      <c r="Q62" s="1558"/>
      <c r="R62" s="1558"/>
      <c r="S62" s="1558"/>
      <c r="T62" s="1558"/>
      <c r="U62" s="1558"/>
      <c r="V62" s="1558"/>
      <c r="W62" s="1559"/>
    </row>
    <row r="63" spans="1:25" s="378" customFormat="1" ht="19" customHeight="1" x14ac:dyDescent="0.2">
      <c r="B63" s="1298" t="s">
        <v>35</v>
      </c>
      <c r="C63" s="1582">
        <f>IF(N6="○",活動計画書!C29,0)</f>
        <v>0</v>
      </c>
      <c r="D63" s="1582"/>
      <c r="E63" s="1582"/>
      <c r="F63" s="1575">
        <v>40</v>
      </c>
      <c r="G63" s="1576"/>
      <c r="H63" s="528" t="s">
        <v>1223</v>
      </c>
      <c r="I63" s="1577">
        <f t="shared" si="1"/>
        <v>0</v>
      </c>
      <c r="J63" s="1577"/>
      <c r="K63" s="1577"/>
      <c r="L63" s="1577"/>
      <c r="N63" s="1557"/>
      <c r="O63" s="1558"/>
      <c r="P63" s="1558"/>
      <c r="Q63" s="1558"/>
      <c r="R63" s="1558"/>
      <c r="S63" s="1558"/>
      <c r="T63" s="1558"/>
      <c r="U63" s="1558"/>
      <c r="V63" s="1558"/>
      <c r="W63" s="1559"/>
    </row>
    <row r="64" spans="1:25" s="378" customFormat="1" ht="19" customHeight="1" thickBot="1" x14ac:dyDescent="0.25">
      <c r="B64" s="1541"/>
      <c r="C64" s="1563">
        <f>IF(N6="○",活動計画書!C31,0)</f>
        <v>0</v>
      </c>
      <c r="D64" s="1564"/>
      <c r="E64" s="1565"/>
      <c r="F64" s="1578">
        <v>30</v>
      </c>
      <c r="G64" s="1579"/>
      <c r="H64" s="603" t="s">
        <v>503</v>
      </c>
      <c r="I64" s="1566">
        <f t="shared" si="1"/>
        <v>0</v>
      </c>
      <c r="J64" s="1567"/>
      <c r="K64" s="1567"/>
      <c r="L64" s="1568"/>
      <c r="N64" s="1557"/>
      <c r="O64" s="1558"/>
      <c r="P64" s="1558"/>
      <c r="Q64" s="1558"/>
      <c r="R64" s="1558"/>
      <c r="S64" s="1558"/>
      <c r="T64" s="1558"/>
      <c r="U64" s="1558"/>
      <c r="V64" s="1558"/>
      <c r="W64" s="1559"/>
    </row>
    <row r="65" spans="1:31" s="378" customFormat="1" ht="19" customHeight="1" thickTop="1" x14ac:dyDescent="0.2">
      <c r="B65" s="1678" t="s">
        <v>34</v>
      </c>
      <c r="C65" s="1679"/>
      <c r="D65" s="1680"/>
      <c r="E65" s="1680"/>
      <c r="F65" s="1681"/>
      <c r="G65" s="1682"/>
      <c r="H65" s="1683"/>
      <c r="I65" s="1687"/>
      <c r="J65" s="1687"/>
      <c r="K65" s="1687"/>
      <c r="L65" s="1688"/>
      <c r="N65" s="1557"/>
      <c r="O65" s="1558"/>
      <c r="P65" s="1558"/>
      <c r="Q65" s="1558"/>
      <c r="R65" s="1558"/>
      <c r="S65" s="1558"/>
      <c r="T65" s="1558"/>
      <c r="U65" s="1558"/>
      <c r="V65" s="1558"/>
      <c r="W65" s="1559"/>
    </row>
    <row r="66" spans="1:31" s="378" customFormat="1" ht="19" customHeight="1" x14ac:dyDescent="0.2">
      <c r="B66" s="1300"/>
      <c r="C66" s="1569">
        <f>SUM(C59:E64)</f>
        <v>0</v>
      </c>
      <c r="D66" s="1570"/>
      <c r="E66" s="1571"/>
      <c r="F66" s="1684"/>
      <c r="G66" s="1685"/>
      <c r="H66" s="1686"/>
      <c r="I66" s="1396">
        <f>SUM(I59:L64)</f>
        <v>0</v>
      </c>
      <c r="J66" s="1397"/>
      <c r="K66" s="1397"/>
      <c r="L66" s="1398"/>
      <c r="N66" s="1557"/>
      <c r="O66" s="1558"/>
      <c r="P66" s="1558"/>
      <c r="Q66" s="1558"/>
      <c r="R66" s="1558"/>
      <c r="S66" s="1558"/>
      <c r="T66" s="1558"/>
      <c r="U66" s="1558"/>
      <c r="V66" s="1558"/>
      <c r="W66" s="1559"/>
    </row>
    <row r="67" spans="1:31" s="378" customFormat="1" ht="25.5" customHeight="1" x14ac:dyDescent="0.2">
      <c r="B67" s="1552" t="s">
        <v>705</v>
      </c>
      <c r="C67" s="1552"/>
      <c r="D67" s="1552"/>
      <c r="E67" s="1552"/>
      <c r="F67" s="1552"/>
      <c r="G67" s="1552"/>
      <c r="H67" s="1552"/>
      <c r="I67" s="1552"/>
      <c r="J67" s="1552"/>
      <c r="K67" s="1552"/>
      <c r="L67" s="1552"/>
      <c r="N67" s="1560"/>
      <c r="O67" s="1561"/>
      <c r="P67" s="1561"/>
      <c r="Q67" s="1561"/>
      <c r="R67" s="1561"/>
      <c r="S67" s="1561"/>
      <c r="T67" s="1561"/>
      <c r="U67" s="1561"/>
      <c r="V67" s="1561"/>
      <c r="W67" s="1562"/>
    </row>
    <row r="68" spans="1:31" s="378" customFormat="1" ht="20.25" customHeight="1" x14ac:dyDescent="0.2">
      <c r="B68" s="388"/>
      <c r="C68" s="582"/>
      <c r="D68" s="582"/>
      <c r="E68" s="582"/>
      <c r="F68" s="469"/>
      <c r="G68" s="469"/>
      <c r="H68" s="469"/>
      <c r="I68" s="466"/>
      <c r="J68" s="466"/>
      <c r="K68" s="466"/>
      <c r="L68" s="466"/>
      <c r="N68" s="581"/>
      <c r="O68" s="581"/>
      <c r="P68" s="581"/>
      <c r="Q68" s="581"/>
      <c r="R68" s="581"/>
      <c r="S68" s="581"/>
      <c r="T68" s="581"/>
      <c r="U68" s="581"/>
      <c r="V68" s="581"/>
      <c r="W68" s="581"/>
    </row>
    <row r="69" spans="1:31" ht="25.5" customHeight="1" x14ac:dyDescent="0.2">
      <c r="A69" s="1547" t="s">
        <v>1224</v>
      </c>
      <c r="B69" s="1547"/>
      <c r="C69" s="1547"/>
      <c r="D69" s="1547"/>
      <c r="E69" s="1547"/>
      <c r="F69" s="1547"/>
      <c r="G69" s="1547"/>
      <c r="H69" s="1547"/>
      <c r="I69" s="1547"/>
      <c r="J69" s="1547"/>
      <c r="K69" s="1547"/>
      <c r="L69" s="1547"/>
      <c r="M69" s="1547"/>
      <c r="N69" s="396"/>
      <c r="O69" s="396"/>
      <c r="P69" s="396"/>
      <c r="Q69" s="396"/>
      <c r="R69" s="396"/>
      <c r="S69" s="396"/>
      <c r="T69" s="396"/>
      <c r="U69" s="396"/>
      <c r="V69" s="396"/>
    </row>
    <row r="70" spans="1:31" ht="21.5" customHeight="1" x14ac:dyDescent="0.2">
      <c r="B70" s="1100" t="s">
        <v>172</v>
      </c>
      <c r="C70" s="1100"/>
      <c r="D70" s="1100"/>
      <c r="E70" s="1100"/>
      <c r="F70" s="1100"/>
      <c r="G70" s="1100"/>
      <c r="H70" s="1100"/>
      <c r="I70" s="1613" t="s">
        <v>1225</v>
      </c>
      <c r="J70" s="1613"/>
      <c r="K70" s="1613"/>
      <c r="L70" s="1613"/>
      <c r="M70" s="1100" t="s">
        <v>1226</v>
      </c>
      <c r="N70" s="1100"/>
      <c r="O70" s="1100"/>
      <c r="P70" s="1100"/>
      <c r="Q70" s="396"/>
      <c r="R70" s="396"/>
      <c r="S70" s="396"/>
      <c r="T70" s="396"/>
      <c r="U70" s="396"/>
      <c r="V70" s="396"/>
    </row>
    <row r="71" spans="1:31" ht="21.5" customHeight="1" x14ac:dyDescent="0.2">
      <c r="B71" s="1708" t="s">
        <v>1227</v>
      </c>
      <c r="C71" s="1708"/>
      <c r="D71" s="1708"/>
      <c r="E71" s="1708"/>
      <c r="F71" s="1708"/>
      <c r="G71" s="1708"/>
      <c r="H71" s="1708"/>
      <c r="I71" s="604" t="s">
        <v>1027</v>
      </c>
      <c r="J71" s="605"/>
      <c r="K71" s="535" t="s">
        <v>21</v>
      </c>
      <c r="L71" s="533"/>
      <c r="M71" s="1709">
        <v>400000</v>
      </c>
      <c r="N71" s="1709"/>
      <c r="O71" s="1709"/>
      <c r="P71" s="1709"/>
      <c r="Q71" s="396"/>
      <c r="R71" s="396"/>
      <c r="S71" s="396"/>
      <c r="T71" s="396"/>
      <c r="U71" s="396"/>
      <c r="V71" s="396"/>
    </row>
    <row r="72" spans="1:31" s="378" customFormat="1" ht="20.25" customHeight="1" x14ac:dyDescent="0.2">
      <c r="B72" s="388"/>
      <c r="C72" s="582"/>
      <c r="D72" s="582"/>
      <c r="E72" s="582"/>
      <c r="F72" s="469"/>
      <c r="G72" s="469"/>
      <c r="H72" s="469"/>
      <c r="I72" s="466"/>
      <c r="J72" s="466"/>
      <c r="K72" s="466"/>
      <c r="L72" s="466"/>
      <c r="N72" s="581"/>
      <c r="O72" s="581"/>
      <c r="P72" s="581"/>
      <c r="Q72" s="581"/>
      <c r="R72" s="581"/>
      <c r="S72" s="581"/>
      <c r="T72" s="581"/>
      <c r="U72" s="581"/>
      <c r="V72" s="581"/>
      <c r="W72" s="581"/>
    </row>
    <row r="73" spans="1:31" ht="18.75" customHeight="1" x14ac:dyDescent="0.2">
      <c r="A73" s="1547" t="s">
        <v>1408</v>
      </c>
      <c r="B73" s="1547"/>
      <c r="C73" s="1547"/>
      <c r="D73" s="1547"/>
      <c r="E73" s="1547"/>
      <c r="F73" s="1547"/>
      <c r="G73" s="1547"/>
      <c r="H73" s="1547"/>
      <c r="I73" s="1547"/>
      <c r="J73" s="1547"/>
      <c r="K73" s="1547"/>
      <c r="L73" s="1547"/>
      <c r="M73" s="1547"/>
      <c r="N73" s="1547"/>
      <c r="O73" s="1547"/>
      <c r="P73" s="1547"/>
      <c r="Q73" s="1547"/>
      <c r="R73" s="1547"/>
      <c r="S73" s="1547"/>
      <c r="T73" s="1547"/>
      <c r="U73" s="1547"/>
      <c r="V73" s="1547"/>
      <c r="W73" s="579"/>
    </row>
    <row r="74" spans="1:31" s="579" customFormat="1" ht="27" customHeight="1" x14ac:dyDescent="0.2">
      <c r="B74" s="1367" t="s">
        <v>172</v>
      </c>
      <c r="C74" s="1367"/>
      <c r="D74" s="1367"/>
      <c r="E74" s="1367"/>
      <c r="F74" s="1367"/>
      <c r="G74" s="1367"/>
      <c r="H74" s="1367"/>
      <c r="I74" s="1553" t="s">
        <v>708</v>
      </c>
      <c r="J74" s="1553"/>
      <c r="K74" s="1553"/>
      <c r="L74" s="1553"/>
      <c r="M74" s="1367" t="s">
        <v>38</v>
      </c>
      <c r="N74" s="1367"/>
      <c r="O74" s="1367"/>
      <c r="P74" s="1367"/>
      <c r="Q74" s="377"/>
      <c r="R74" s="377"/>
      <c r="S74" s="377"/>
      <c r="T74" s="377"/>
      <c r="X74" s="377"/>
      <c r="Y74" s="377"/>
      <c r="Z74" s="377"/>
      <c r="AA74" s="377"/>
      <c r="AB74" s="377"/>
      <c r="AC74" s="377"/>
      <c r="AD74" s="377"/>
      <c r="AE74" s="377"/>
    </row>
    <row r="75" spans="1:31" s="579" customFormat="1" ht="33.75" customHeight="1" x14ac:dyDescent="0.2">
      <c r="B75" s="1548" t="s">
        <v>709</v>
      </c>
      <c r="C75" s="1549"/>
      <c r="D75" s="1549"/>
      <c r="E75" s="1549"/>
      <c r="F75" s="1549"/>
      <c r="G75" s="1549"/>
      <c r="H75" s="1549"/>
      <c r="I75" s="1551"/>
      <c r="J75" s="1551"/>
      <c r="K75" s="1551"/>
      <c r="L75" s="1551"/>
      <c r="M75" s="1550">
        <v>40000</v>
      </c>
      <c r="N75" s="1550"/>
      <c r="O75" s="1550"/>
      <c r="P75" s="1550"/>
      <c r="Q75" s="377"/>
      <c r="R75" s="377"/>
      <c r="S75" s="377"/>
      <c r="T75" s="377"/>
      <c r="X75" s="377"/>
      <c r="Y75" s="377"/>
      <c r="Z75" s="377"/>
      <c r="AA75" s="377"/>
      <c r="AB75" s="377"/>
      <c r="AC75" s="377"/>
      <c r="AD75" s="377"/>
      <c r="AE75" s="377"/>
    </row>
    <row r="76" spans="1:31" s="579" customFormat="1" ht="38.25" customHeight="1" x14ac:dyDescent="0.2">
      <c r="B76" s="1548" t="s">
        <v>710</v>
      </c>
      <c r="C76" s="1549"/>
      <c r="D76" s="1549"/>
      <c r="E76" s="1549"/>
      <c r="F76" s="1549"/>
      <c r="G76" s="1549"/>
      <c r="H76" s="1549"/>
      <c r="I76" s="1551"/>
      <c r="J76" s="1551"/>
      <c r="K76" s="1551"/>
      <c r="L76" s="1551"/>
      <c r="M76" s="1550">
        <v>80000</v>
      </c>
      <c r="N76" s="1550"/>
      <c r="O76" s="1550"/>
      <c r="P76" s="1550"/>
      <c r="Q76" s="377"/>
      <c r="R76" s="377"/>
      <c r="S76" s="377"/>
      <c r="T76" s="377"/>
      <c r="X76" s="377"/>
      <c r="Y76" s="377"/>
      <c r="Z76" s="377"/>
      <c r="AA76" s="377"/>
      <c r="AB76" s="377"/>
      <c r="AC76" s="377"/>
      <c r="AD76" s="377"/>
      <c r="AE76" s="377"/>
    </row>
    <row r="77" spans="1:31" s="579" customFormat="1" ht="32.25" customHeight="1" x14ac:dyDescent="0.2">
      <c r="B77" s="1549" t="s">
        <v>711</v>
      </c>
      <c r="C77" s="1549"/>
      <c r="D77" s="1549"/>
      <c r="E77" s="1549"/>
      <c r="F77" s="1549"/>
      <c r="G77" s="1549"/>
      <c r="H77" s="1549"/>
      <c r="I77" s="1551"/>
      <c r="J77" s="1551"/>
      <c r="K77" s="1551"/>
      <c r="L77" s="1551"/>
      <c r="M77" s="1550">
        <v>160000</v>
      </c>
      <c r="N77" s="1550"/>
      <c r="O77" s="1550"/>
      <c r="P77" s="1550"/>
      <c r="Q77" s="377"/>
      <c r="R77" s="377"/>
      <c r="S77" s="377"/>
      <c r="T77" s="377"/>
      <c r="X77" s="377"/>
      <c r="Y77" s="377"/>
      <c r="Z77" s="377"/>
      <c r="AA77" s="377"/>
      <c r="AB77" s="377"/>
      <c r="AC77" s="377"/>
      <c r="AD77" s="377"/>
      <c r="AE77" s="377"/>
    </row>
    <row r="78" spans="1:31" s="579" customFormat="1" ht="51.75" customHeight="1" x14ac:dyDescent="0.2">
      <c r="B78" s="1106" t="s">
        <v>712</v>
      </c>
      <c r="C78" s="1106"/>
      <c r="D78" s="1106"/>
      <c r="E78" s="1106"/>
      <c r="F78" s="1106"/>
      <c r="G78" s="1106"/>
      <c r="H78" s="1106"/>
      <c r="I78" s="1106"/>
      <c r="J78" s="1106"/>
      <c r="K78" s="1106"/>
      <c r="L78" s="1106"/>
      <c r="M78" s="1106"/>
      <c r="N78" s="1106"/>
      <c r="O78" s="1106"/>
      <c r="P78" s="1106"/>
      <c r="Q78" s="1106"/>
      <c r="R78" s="1106"/>
      <c r="S78" s="1106"/>
      <c r="T78" s="1106"/>
      <c r="U78" s="1106"/>
      <c r="V78" s="1106"/>
    </row>
    <row r="79" spans="1:31" ht="33.75" customHeight="1" x14ac:dyDescent="0.2">
      <c r="B79" s="1106" t="s">
        <v>726</v>
      </c>
      <c r="C79" s="1106"/>
      <c r="D79" s="1106"/>
      <c r="E79" s="1106"/>
      <c r="F79" s="1106"/>
      <c r="G79" s="1106"/>
      <c r="H79" s="1106"/>
      <c r="I79" s="1106"/>
      <c r="J79" s="1106"/>
      <c r="K79" s="1106"/>
      <c r="L79" s="1106"/>
      <c r="M79" s="1106"/>
      <c r="N79" s="1106"/>
      <c r="O79" s="1106"/>
      <c r="P79" s="1106"/>
      <c r="Q79" s="1106"/>
      <c r="R79" s="1106"/>
      <c r="S79" s="1106"/>
      <c r="T79" s="1106"/>
      <c r="U79" s="1106"/>
      <c r="V79" s="1106"/>
    </row>
    <row r="80" spans="1:31" ht="18.75" customHeight="1" x14ac:dyDescent="0.2">
      <c r="A80" s="1547" t="s">
        <v>1079</v>
      </c>
      <c r="B80" s="1547"/>
      <c r="C80" s="1547"/>
      <c r="D80" s="1547"/>
      <c r="E80" s="1547"/>
      <c r="F80" s="1547"/>
      <c r="G80" s="1547"/>
      <c r="H80" s="1547"/>
      <c r="I80" s="1547"/>
      <c r="J80" s="1547"/>
      <c r="K80" s="1547"/>
      <c r="L80" s="1547"/>
      <c r="M80" s="1547"/>
      <c r="N80" s="1547"/>
      <c r="O80" s="1547"/>
      <c r="P80" s="1547"/>
      <c r="Q80" s="1547"/>
      <c r="R80" s="579"/>
      <c r="S80" s="579"/>
      <c r="T80" s="579"/>
      <c r="U80" s="579"/>
      <c r="V80" s="579"/>
      <c r="W80" s="579"/>
    </row>
    <row r="81" spans="1:23" ht="21" customHeight="1" x14ac:dyDescent="0.2">
      <c r="A81" s="460"/>
      <c r="B81" s="583" t="s">
        <v>522</v>
      </c>
      <c r="P81" s="396"/>
      <c r="Q81" s="396"/>
      <c r="R81" s="396"/>
      <c r="S81" s="396"/>
      <c r="T81" s="396"/>
      <c r="U81" s="396"/>
      <c r="V81" s="396"/>
      <c r="W81" s="396"/>
    </row>
    <row r="82" spans="1:23" ht="36.65" customHeight="1" x14ac:dyDescent="0.2">
      <c r="A82" s="460"/>
      <c r="B82" s="1616" t="s">
        <v>1080</v>
      </c>
      <c r="C82" s="1617"/>
      <c r="D82" s="1617"/>
      <c r="E82" s="1617"/>
      <c r="F82" s="1617"/>
      <c r="G82" s="1617"/>
      <c r="H82" s="1617"/>
      <c r="I82" s="1617"/>
      <c r="J82" s="1617"/>
      <c r="K82" s="1617"/>
      <c r="L82" s="1617"/>
      <c r="M82" s="1617"/>
      <c r="N82" s="1617"/>
      <c r="O82" s="1617"/>
      <c r="P82" s="1617"/>
      <c r="Q82" s="1617"/>
      <c r="R82" s="1617"/>
      <c r="S82" s="1617"/>
      <c r="T82" s="1617"/>
      <c r="U82" s="1617"/>
      <c r="V82" s="1617"/>
      <c r="W82" s="396"/>
    </row>
    <row r="83" spans="1:23" ht="49.9" customHeight="1" x14ac:dyDescent="0.2">
      <c r="A83" s="460"/>
      <c r="B83" s="1616" t="s">
        <v>1081</v>
      </c>
      <c r="C83" s="1617"/>
      <c r="D83" s="1617"/>
      <c r="E83" s="1617"/>
      <c r="F83" s="1617"/>
      <c r="G83" s="1617"/>
      <c r="H83" s="1617"/>
      <c r="I83" s="1617"/>
      <c r="J83" s="1617"/>
      <c r="K83" s="1617"/>
      <c r="L83" s="1617"/>
      <c r="M83" s="1617"/>
      <c r="N83" s="1617"/>
      <c r="O83" s="1617"/>
      <c r="P83" s="1617"/>
      <c r="Q83" s="1617"/>
      <c r="R83" s="1617"/>
      <c r="S83" s="1617"/>
      <c r="T83" s="1617"/>
      <c r="U83" s="1617"/>
      <c r="V83" s="1617"/>
      <c r="W83" s="396"/>
    </row>
    <row r="84" spans="1:23" ht="18" customHeight="1" x14ac:dyDescent="0.2">
      <c r="A84" s="460"/>
      <c r="B84" s="596"/>
      <c r="C84" s="597"/>
      <c r="D84" s="597"/>
      <c r="E84" s="597"/>
      <c r="F84" s="597"/>
      <c r="G84" s="597"/>
      <c r="H84" s="597"/>
      <c r="I84" s="597"/>
      <c r="J84" s="597"/>
      <c r="K84" s="597"/>
      <c r="L84" s="597"/>
      <c r="M84" s="597"/>
      <c r="N84" s="597"/>
      <c r="O84" s="597"/>
      <c r="P84" s="597"/>
      <c r="Q84" s="597"/>
      <c r="R84" s="597"/>
      <c r="S84" s="597"/>
      <c r="T84" s="597"/>
      <c r="U84" s="597"/>
      <c r="V84" s="597"/>
      <c r="W84" s="396"/>
    </row>
    <row r="85" spans="1:23" ht="18" customHeight="1" x14ac:dyDescent="0.2">
      <c r="A85" s="460"/>
      <c r="B85" s="598" t="s">
        <v>1082</v>
      </c>
      <c r="C85" s="597"/>
      <c r="D85" s="597"/>
      <c r="E85" s="597"/>
      <c r="F85" s="597"/>
      <c r="G85" s="597"/>
      <c r="H85" s="597"/>
      <c r="I85" s="597"/>
      <c r="J85" s="597"/>
      <c r="K85" s="597"/>
      <c r="L85" s="597"/>
      <c r="M85" s="597"/>
      <c r="N85" s="597"/>
      <c r="O85" s="597"/>
      <c r="P85" s="597"/>
      <c r="Q85" s="597"/>
      <c r="R85" s="597"/>
      <c r="S85" s="597"/>
      <c r="T85" s="597"/>
      <c r="U85" s="597"/>
      <c r="V85" s="396"/>
    </row>
    <row r="86" spans="1:23" ht="18" customHeight="1" x14ac:dyDescent="0.2">
      <c r="A86" s="460"/>
      <c r="B86" s="1342" t="s">
        <v>1083</v>
      </c>
      <c r="C86" s="1342"/>
      <c r="D86" s="1342"/>
      <c r="E86" s="1342"/>
      <c r="F86" s="1100" t="s">
        <v>1084</v>
      </c>
      <c r="G86" s="1100"/>
      <c r="H86" s="1100"/>
      <c r="I86" s="599"/>
      <c r="J86" s="599"/>
      <c r="K86" s="599"/>
      <c r="L86" s="599"/>
      <c r="M86" s="599"/>
      <c r="N86" s="599"/>
      <c r="O86" s="599"/>
      <c r="P86" s="599"/>
      <c r="Q86" s="599"/>
      <c r="R86" s="599"/>
      <c r="S86" s="599"/>
      <c r="T86" s="599"/>
      <c r="U86" s="599"/>
      <c r="V86" s="396"/>
    </row>
    <row r="87" spans="1:23" ht="30" customHeight="1" x14ac:dyDescent="0.2">
      <c r="A87" s="460"/>
      <c r="B87" s="975" t="s">
        <v>1027</v>
      </c>
      <c r="C87" s="1621"/>
      <c r="D87" s="1621"/>
      <c r="E87" s="534" t="s">
        <v>21</v>
      </c>
      <c r="F87" s="979" t="s">
        <v>1027</v>
      </c>
      <c r="G87" s="996"/>
      <c r="H87" s="534" t="s">
        <v>21</v>
      </c>
      <c r="I87" s="599"/>
      <c r="J87" s="599"/>
      <c r="K87" s="599"/>
      <c r="L87" s="599"/>
      <c r="M87" s="599"/>
      <c r="N87" s="599"/>
      <c r="O87" s="599"/>
      <c r="P87" s="599"/>
      <c r="Q87" s="599"/>
      <c r="R87" s="599"/>
      <c r="S87" s="599"/>
      <c r="T87" s="599"/>
      <c r="U87" s="599"/>
      <c r="V87" s="396"/>
    </row>
    <row r="88" spans="1:23" ht="18" customHeight="1" x14ac:dyDescent="0.2">
      <c r="A88" s="460"/>
      <c r="B88" s="598"/>
      <c r="C88" s="597"/>
      <c r="D88" s="597"/>
      <c r="E88" s="597"/>
      <c r="F88" s="597"/>
      <c r="G88" s="597"/>
      <c r="H88" s="597"/>
      <c r="I88" s="597"/>
      <c r="J88" s="597"/>
      <c r="K88" s="597"/>
      <c r="L88" s="597"/>
      <c r="M88" s="597"/>
      <c r="N88" s="597"/>
      <c r="O88" s="597"/>
      <c r="P88" s="597"/>
      <c r="Q88" s="597"/>
      <c r="R88" s="597"/>
      <c r="S88" s="597"/>
      <c r="T88" s="597"/>
      <c r="U88" s="597"/>
      <c r="V88" s="396"/>
    </row>
    <row r="89" spans="1:23" ht="18" customHeight="1" x14ac:dyDescent="0.2">
      <c r="A89" s="460"/>
      <c r="B89" s="598" t="s">
        <v>1085</v>
      </c>
      <c r="C89" s="597"/>
      <c r="D89" s="597"/>
      <c r="E89" s="597"/>
      <c r="F89" s="597"/>
      <c r="G89" s="597"/>
      <c r="H89" s="597"/>
      <c r="I89" s="597"/>
      <c r="J89" s="597"/>
      <c r="K89" s="597"/>
      <c r="L89" s="597"/>
      <c r="M89" s="597"/>
      <c r="N89" s="597"/>
      <c r="O89" s="597"/>
      <c r="P89" s="597"/>
      <c r="Q89" s="597"/>
      <c r="R89" s="597"/>
      <c r="S89" s="597"/>
      <c r="T89" s="597"/>
      <c r="U89" s="597"/>
      <c r="V89" s="396"/>
    </row>
    <row r="90" spans="1:23" ht="18" customHeight="1" x14ac:dyDescent="0.2">
      <c r="A90" s="460"/>
      <c r="B90" s="1350" t="s">
        <v>21</v>
      </c>
      <c r="C90" s="1351"/>
      <c r="D90" s="1351"/>
      <c r="E90" s="1352"/>
      <c r="F90" s="1618" t="s">
        <v>1086</v>
      </c>
      <c r="G90" s="1619"/>
      <c r="H90" s="1619"/>
      <c r="I90" s="1619"/>
      <c r="J90" s="1619"/>
      <c r="K90" s="1619"/>
      <c r="L90" s="1619"/>
      <c r="M90" s="1619"/>
      <c r="N90" s="1619"/>
      <c r="O90" s="1619"/>
      <c r="P90" s="1619"/>
      <c r="Q90" s="1619"/>
      <c r="R90" s="1619"/>
      <c r="S90" s="1619"/>
      <c r="T90" s="1619"/>
      <c r="U90" s="1620"/>
      <c r="V90" s="396"/>
    </row>
    <row r="91" spans="1:23" ht="34.15" customHeight="1" x14ac:dyDescent="0.2">
      <c r="A91" s="460"/>
      <c r="B91" s="975" t="s">
        <v>1027</v>
      </c>
      <c r="C91" s="1621">
        <v>7</v>
      </c>
      <c r="D91" s="1621"/>
      <c r="E91" s="997" t="s">
        <v>21</v>
      </c>
      <c r="F91" s="1622" t="s">
        <v>1365</v>
      </c>
      <c r="G91" s="1623"/>
      <c r="H91" s="1623"/>
      <c r="I91" s="1623"/>
      <c r="J91" s="1623"/>
      <c r="K91" s="1623"/>
      <c r="L91" s="1623"/>
      <c r="M91" s="1623"/>
      <c r="N91" s="1623"/>
      <c r="O91" s="1623"/>
      <c r="P91" s="1623"/>
      <c r="Q91" s="1623"/>
      <c r="R91" s="1623"/>
      <c r="S91" s="1623"/>
      <c r="T91" s="1623"/>
      <c r="U91" s="1624"/>
      <c r="V91" s="396"/>
    </row>
    <row r="92" spans="1:23" ht="34.15" customHeight="1" x14ac:dyDescent="0.2">
      <c r="A92" s="460"/>
      <c r="B92" s="975" t="s">
        <v>1027</v>
      </c>
      <c r="C92" s="1621">
        <v>8</v>
      </c>
      <c r="D92" s="1621"/>
      <c r="E92" s="997" t="s">
        <v>21</v>
      </c>
      <c r="F92" s="1622" t="s">
        <v>1366</v>
      </c>
      <c r="G92" s="1623"/>
      <c r="H92" s="1623"/>
      <c r="I92" s="1623"/>
      <c r="J92" s="1623"/>
      <c r="K92" s="1623"/>
      <c r="L92" s="1623"/>
      <c r="M92" s="1623"/>
      <c r="N92" s="1623"/>
      <c r="O92" s="1623"/>
      <c r="P92" s="1623"/>
      <c r="Q92" s="1623"/>
      <c r="R92" s="1623"/>
      <c r="S92" s="1623"/>
      <c r="T92" s="1623"/>
      <c r="U92" s="1624"/>
      <c r="V92" s="396"/>
    </row>
    <row r="93" spans="1:23" ht="34.15" customHeight="1" x14ac:dyDescent="0.2">
      <c r="A93" s="460"/>
      <c r="B93" s="975" t="s">
        <v>1027</v>
      </c>
      <c r="C93" s="1621">
        <v>9</v>
      </c>
      <c r="D93" s="1621"/>
      <c r="E93" s="997" t="s">
        <v>21</v>
      </c>
      <c r="F93" s="1622" t="s">
        <v>1367</v>
      </c>
      <c r="G93" s="1623"/>
      <c r="H93" s="1623"/>
      <c r="I93" s="1623"/>
      <c r="J93" s="1623"/>
      <c r="K93" s="1623"/>
      <c r="L93" s="1623"/>
      <c r="M93" s="1623"/>
      <c r="N93" s="1623"/>
      <c r="O93" s="1623"/>
      <c r="P93" s="1623"/>
      <c r="Q93" s="1623"/>
      <c r="R93" s="1623"/>
      <c r="S93" s="1623"/>
      <c r="T93" s="1623"/>
      <c r="U93" s="1624"/>
      <c r="V93" s="396"/>
    </row>
    <row r="94" spans="1:23" ht="34.15" customHeight="1" x14ac:dyDescent="0.2">
      <c r="A94" s="460"/>
      <c r="B94" s="975" t="s">
        <v>1027</v>
      </c>
      <c r="C94" s="1621">
        <v>10</v>
      </c>
      <c r="D94" s="1621"/>
      <c r="E94" s="997" t="s">
        <v>21</v>
      </c>
      <c r="F94" s="1622" t="s">
        <v>1368</v>
      </c>
      <c r="G94" s="1623"/>
      <c r="H94" s="1623"/>
      <c r="I94" s="1623"/>
      <c r="J94" s="1623"/>
      <c r="K94" s="1623"/>
      <c r="L94" s="1623"/>
      <c r="M94" s="1623"/>
      <c r="N94" s="1623"/>
      <c r="O94" s="1623"/>
      <c r="P94" s="1623"/>
      <c r="Q94" s="1623"/>
      <c r="R94" s="1623"/>
      <c r="S94" s="1623"/>
      <c r="T94" s="1623"/>
      <c r="U94" s="1624"/>
      <c r="V94" s="396"/>
    </row>
    <row r="95" spans="1:23" ht="34.15" customHeight="1" x14ac:dyDescent="0.2">
      <c r="A95" s="460"/>
      <c r="B95" s="975" t="s">
        <v>1027</v>
      </c>
      <c r="C95" s="1621">
        <v>11</v>
      </c>
      <c r="D95" s="1621"/>
      <c r="E95" s="982" t="s">
        <v>21</v>
      </c>
      <c r="F95" s="1622" t="s">
        <v>1369</v>
      </c>
      <c r="G95" s="1623"/>
      <c r="H95" s="1623"/>
      <c r="I95" s="1623"/>
      <c r="J95" s="1623"/>
      <c r="K95" s="1623"/>
      <c r="L95" s="1623"/>
      <c r="M95" s="1623"/>
      <c r="N95" s="1623"/>
      <c r="O95" s="1623"/>
      <c r="P95" s="1623"/>
      <c r="Q95" s="1623"/>
      <c r="R95" s="1623"/>
      <c r="S95" s="1623"/>
      <c r="T95" s="1623"/>
      <c r="U95" s="1624"/>
      <c r="V95" s="396"/>
    </row>
    <row r="96" spans="1:23" ht="18" customHeight="1" x14ac:dyDescent="0.2">
      <c r="A96" s="460"/>
      <c r="B96" s="598"/>
      <c r="C96" s="597"/>
      <c r="D96" s="597"/>
      <c r="E96" s="597"/>
      <c r="F96" s="597"/>
      <c r="G96" s="597"/>
      <c r="H96" s="597"/>
      <c r="I96" s="597"/>
      <c r="J96" s="597"/>
      <c r="K96" s="597"/>
      <c r="L96" s="597"/>
      <c r="M96" s="597"/>
      <c r="N96" s="597"/>
      <c r="O96" s="597"/>
      <c r="P96" s="597"/>
      <c r="Q96" s="597"/>
      <c r="R96" s="597"/>
      <c r="S96" s="597"/>
      <c r="T96" s="597"/>
      <c r="U96" s="597"/>
      <c r="V96" s="396"/>
    </row>
    <row r="97" spans="1:36" ht="18" customHeight="1" x14ac:dyDescent="0.2">
      <c r="A97" s="460"/>
      <c r="B97" s="598" t="s">
        <v>1087</v>
      </c>
      <c r="C97" s="597"/>
      <c r="D97" s="597"/>
      <c r="E97" s="597"/>
      <c r="F97" s="597"/>
      <c r="G97" s="597"/>
      <c r="H97" s="597"/>
      <c r="P97" s="597"/>
      <c r="Q97" s="597"/>
      <c r="R97" s="597"/>
      <c r="S97" s="597"/>
      <c r="T97" s="597"/>
      <c r="U97" s="597"/>
      <c r="V97" s="597"/>
      <c r="W97" s="396"/>
    </row>
    <row r="98" spans="1:36" s="378" customFormat="1" ht="10.15" customHeight="1" x14ac:dyDescent="0.2">
      <c r="B98" s="1100" t="s">
        <v>39</v>
      </c>
      <c r="C98" s="1391" t="s">
        <v>1088</v>
      </c>
      <c r="D98" s="1391"/>
      <c r="E98" s="1391"/>
      <c r="F98" s="1625"/>
      <c r="G98" s="1626"/>
      <c r="H98" s="1626"/>
      <c r="I98" s="1627"/>
      <c r="J98" s="1100" t="s">
        <v>38</v>
      </c>
      <c r="K98" s="1100"/>
      <c r="L98" s="1100"/>
      <c r="M98" s="1100"/>
      <c r="N98" s="1100"/>
      <c r="O98" s="1100" t="s">
        <v>1089</v>
      </c>
      <c r="P98" s="1100"/>
      <c r="Q98" s="1100"/>
      <c r="R98" s="1100"/>
      <c r="S98" s="1325" t="s">
        <v>1090</v>
      </c>
      <c r="T98" s="1628"/>
      <c r="U98" s="1628"/>
      <c r="V98" s="1326"/>
      <c r="W98" s="600"/>
      <c r="X98" s="600"/>
      <c r="Y98" s="600"/>
      <c r="AB98" s="601"/>
      <c r="AC98" s="584"/>
      <c r="AD98" s="584"/>
      <c r="AE98" s="584"/>
      <c r="AF98" s="584"/>
      <c r="AG98" s="602"/>
      <c r="AH98" s="602"/>
      <c r="AI98" s="602"/>
      <c r="AJ98" s="602"/>
    </row>
    <row r="99" spans="1:36" s="378" customFormat="1" ht="37.9" customHeight="1" x14ac:dyDescent="0.2">
      <c r="B99" s="1100"/>
      <c r="C99" s="1391"/>
      <c r="D99" s="1391"/>
      <c r="E99" s="1391"/>
      <c r="F99" s="1391"/>
      <c r="G99" s="1625" t="s">
        <v>1091</v>
      </c>
      <c r="H99" s="1630"/>
      <c r="I99" s="1631"/>
      <c r="J99" s="1100"/>
      <c r="K99" s="1100"/>
      <c r="L99" s="1100"/>
      <c r="M99" s="1100"/>
      <c r="N99" s="1100"/>
      <c r="O99" s="1100"/>
      <c r="P99" s="1100"/>
      <c r="Q99" s="1100"/>
      <c r="R99" s="1100"/>
      <c r="S99" s="1327"/>
      <c r="T99" s="1629"/>
      <c r="U99" s="1629"/>
      <c r="V99" s="1328"/>
      <c r="W99" s="600"/>
      <c r="X99" s="600"/>
      <c r="Y99" s="600"/>
      <c r="AB99" s="601"/>
      <c r="AC99" s="584"/>
      <c r="AD99" s="584"/>
      <c r="AE99" s="584"/>
      <c r="AF99" s="584"/>
      <c r="AG99" s="602"/>
      <c r="AH99" s="602"/>
      <c r="AI99" s="602"/>
      <c r="AJ99" s="602"/>
    </row>
    <row r="100" spans="1:36" s="378" customFormat="1" ht="18.649999999999999" customHeight="1" x14ac:dyDescent="0.6">
      <c r="B100" s="1298" t="s">
        <v>37</v>
      </c>
      <c r="C100" s="1632">
        <f>IF(N7="○",活動計画書!C21,0)</f>
        <v>500</v>
      </c>
      <c r="D100" s="1633"/>
      <c r="E100" s="1633"/>
      <c r="F100" s="1634"/>
      <c r="G100" s="1635">
        <v>200</v>
      </c>
      <c r="H100" s="1636"/>
      <c r="I100" s="1637"/>
      <c r="J100" s="1638">
        <v>400</v>
      </c>
      <c r="K100" s="1639"/>
      <c r="L100" s="1639"/>
      <c r="M100" s="1640" t="s">
        <v>503</v>
      </c>
      <c r="N100" s="1641"/>
      <c r="O100" s="1642">
        <f>C100*J100/10+C101*J101/10</f>
        <v>155000</v>
      </c>
      <c r="P100" s="1642"/>
      <c r="Q100" s="1642"/>
      <c r="R100" s="1642"/>
      <c r="S100" s="1643">
        <f>IF((G100+G101)&gt;0,(G100+G101)/(C100+C101),0)</f>
        <v>0.6</v>
      </c>
      <c r="T100" s="1644"/>
      <c r="U100" s="1644"/>
      <c r="V100" s="1645"/>
      <c r="W100" s="600"/>
      <c r="X100" s="600"/>
      <c r="Y100" s="600"/>
      <c r="AB100" s="581"/>
      <c r="AC100" s="581"/>
      <c r="AD100" s="581"/>
      <c r="AE100" s="581"/>
      <c r="AF100" s="581"/>
      <c r="AG100" s="581"/>
      <c r="AH100" s="581"/>
      <c r="AI100" s="581"/>
      <c r="AJ100" s="581"/>
    </row>
    <row r="101" spans="1:36" s="378" customFormat="1" ht="18.649999999999999" customHeight="1" x14ac:dyDescent="0.6">
      <c r="B101" s="1300"/>
      <c r="C101" s="1649">
        <f>IF(N7="○",活動計画書!C23,0)</f>
        <v>4500</v>
      </c>
      <c r="D101" s="1650"/>
      <c r="E101" s="1650"/>
      <c r="F101" s="1651"/>
      <c r="G101" s="1635">
        <v>2800</v>
      </c>
      <c r="H101" s="1636"/>
      <c r="I101" s="1637"/>
      <c r="J101" s="1638">
        <v>300</v>
      </c>
      <c r="K101" s="1639"/>
      <c r="L101" s="1639"/>
      <c r="M101" s="1640" t="s">
        <v>503</v>
      </c>
      <c r="N101" s="1641"/>
      <c r="O101" s="1642"/>
      <c r="P101" s="1642"/>
      <c r="Q101" s="1642"/>
      <c r="R101" s="1642"/>
      <c r="S101" s="1646"/>
      <c r="T101" s="1647"/>
      <c r="U101" s="1647"/>
      <c r="V101" s="1648"/>
      <c r="W101" s="600"/>
      <c r="X101" s="600"/>
      <c r="Y101" s="600"/>
      <c r="AB101" s="581"/>
      <c r="AC101" s="581"/>
      <c r="AD101" s="581"/>
      <c r="AE101" s="581"/>
      <c r="AF101" s="581"/>
      <c r="AG101" s="581"/>
      <c r="AH101" s="581"/>
      <c r="AI101" s="581"/>
      <c r="AJ101" s="581"/>
    </row>
    <row r="103" spans="1:36" ht="18" customHeight="1" x14ac:dyDescent="0.2">
      <c r="B103" s="377" t="s">
        <v>1092</v>
      </c>
    </row>
    <row r="104" spans="1:36" ht="18" customHeight="1" x14ac:dyDescent="0.2">
      <c r="B104" s="1325" t="s">
        <v>1093</v>
      </c>
      <c r="C104" s="1628"/>
      <c r="D104" s="1628"/>
      <c r="E104" s="1628"/>
      <c r="F104" s="1326"/>
      <c r="G104" s="1652" t="s">
        <v>1094</v>
      </c>
      <c r="H104" s="1653"/>
      <c r="I104" s="1653"/>
      <c r="J104" s="1653"/>
      <c r="K104" s="1626"/>
      <c r="L104" s="1626"/>
      <c r="M104" s="1626"/>
      <c r="N104" s="1627"/>
      <c r="O104" s="1325" t="s">
        <v>1090</v>
      </c>
      <c r="P104" s="1628"/>
      <c r="Q104" s="1628"/>
      <c r="R104" s="1326"/>
      <c r="S104" s="1325" t="s">
        <v>93</v>
      </c>
      <c r="T104" s="1628"/>
      <c r="U104" s="1628"/>
      <c r="V104" s="1326"/>
    </row>
    <row r="105" spans="1:36" ht="18" customHeight="1" x14ac:dyDescent="0.2">
      <c r="B105" s="1327"/>
      <c r="C105" s="1629"/>
      <c r="D105" s="1629"/>
      <c r="E105" s="1629"/>
      <c r="F105" s="1328"/>
      <c r="G105" s="1654"/>
      <c r="H105" s="1655"/>
      <c r="I105" s="1655"/>
      <c r="J105" s="1655"/>
      <c r="K105" s="1625" t="s">
        <v>1091</v>
      </c>
      <c r="L105" s="1630"/>
      <c r="M105" s="1630"/>
      <c r="N105" s="1631"/>
      <c r="O105" s="1327"/>
      <c r="P105" s="1629"/>
      <c r="Q105" s="1629"/>
      <c r="R105" s="1328"/>
      <c r="S105" s="1327"/>
      <c r="T105" s="1629"/>
      <c r="U105" s="1629"/>
      <c r="V105" s="1328"/>
    </row>
    <row r="106" spans="1:36" ht="18" customHeight="1" x14ac:dyDescent="0.2">
      <c r="B106" s="1656"/>
      <c r="C106" s="1657"/>
      <c r="D106" s="1657"/>
      <c r="E106" s="1657"/>
      <c r="F106" s="1658"/>
      <c r="G106" s="1660"/>
      <c r="H106" s="1661"/>
      <c r="I106" s="1661"/>
      <c r="J106" s="1662"/>
      <c r="K106" s="1666"/>
      <c r="L106" s="1667"/>
      <c r="M106" s="1667"/>
      <c r="N106" s="1668"/>
      <c r="O106" s="1643">
        <f>IF(K106&gt;0,K106/C106,0)</f>
        <v>0</v>
      </c>
      <c r="P106" s="1644"/>
      <c r="Q106" s="1644"/>
      <c r="R106" s="1645"/>
      <c r="S106" s="1672"/>
      <c r="T106" s="1673"/>
      <c r="U106" s="1673"/>
      <c r="V106" s="1674"/>
    </row>
    <row r="107" spans="1:36" ht="18" customHeight="1" x14ac:dyDescent="0.2">
      <c r="B107" s="1387"/>
      <c r="C107" s="1659"/>
      <c r="D107" s="1659"/>
      <c r="E107" s="1659"/>
      <c r="F107" s="1388"/>
      <c r="G107" s="1663"/>
      <c r="H107" s="1664"/>
      <c r="I107" s="1664"/>
      <c r="J107" s="1665"/>
      <c r="K107" s="1669"/>
      <c r="L107" s="1670"/>
      <c r="M107" s="1670"/>
      <c r="N107" s="1671"/>
      <c r="O107" s="1646"/>
      <c r="P107" s="1647"/>
      <c r="Q107" s="1647"/>
      <c r="R107" s="1648"/>
      <c r="S107" s="1675"/>
      <c r="T107" s="1676"/>
      <c r="U107" s="1676"/>
      <c r="V107" s="1677"/>
    </row>
    <row r="108" spans="1:36" ht="18" customHeight="1" x14ac:dyDescent="0.2">
      <c r="B108" s="1656"/>
      <c r="C108" s="1657"/>
      <c r="D108" s="1657"/>
      <c r="E108" s="1657"/>
      <c r="F108" s="1658"/>
      <c r="G108" s="1660"/>
      <c r="H108" s="1661"/>
      <c r="I108" s="1661"/>
      <c r="J108" s="1662"/>
      <c r="K108" s="1666"/>
      <c r="L108" s="1667"/>
      <c r="M108" s="1667"/>
      <c r="N108" s="1668"/>
      <c r="O108" s="1643">
        <f>IF(K108&gt;0,K108/C108,0)</f>
        <v>0</v>
      </c>
      <c r="P108" s="1644"/>
      <c r="Q108" s="1644"/>
      <c r="R108" s="1645"/>
      <c r="S108" s="1672"/>
      <c r="T108" s="1673"/>
      <c r="U108" s="1673"/>
      <c r="V108" s="1674"/>
    </row>
    <row r="109" spans="1:36" ht="18" customHeight="1" x14ac:dyDescent="0.2">
      <c r="B109" s="1387"/>
      <c r="C109" s="1659"/>
      <c r="D109" s="1659"/>
      <c r="E109" s="1659"/>
      <c r="F109" s="1388"/>
      <c r="G109" s="1663"/>
      <c r="H109" s="1664"/>
      <c r="I109" s="1664"/>
      <c r="J109" s="1665"/>
      <c r="K109" s="1669"/>
      <c r="L109" s="1670"/>
      <c r="M109" s="1670"/>
      <c r="N109" s="1671"/>
      <c r="O109" s="1646"/>
      <c r="P109" s="1647"/>
      <c r="Q109" s="1647"/>
      <c r="R109" s="1648"/>
      <c r="S109" s="1675"/>
      <c r="T109" s="1676"/>
      <c r="U109" s="1676"/>
      <c r="V109" s="1677"/>
    </row>
    <row r="110" spans="1:36" ht="18" customHeight="1" x14ac:dyDescent="0.2">
      <c r="B110" s="1656"/>
      <c r="C110" s="1657"/>
      <c r="D110" s="1657"/>
      <c r="E110" s="1657"/>
      <c r="F110" s="1658"/>
      <c r="G110" s="1660"/>
      <c r="H110" s="1661"/>
      <c r="I110" s="1661"/>
      <c r="J110" s="1662"/>
      <c r="K110" s="1666"/>
      <c r="L110" s="1667"/>
      <c r="M110" s="1667"/>
      <c r="N110" s="1668"/>
      <c r="O110" s="1643">
        <f>IF(K110&gt;0,K110/C110,0)</f>
        <v>0</v>
      </c>
      <c r="P110" s="1644"/>
      <c r="Q110" s="1644"/>
      <c r="R110" s="1645"/>
      <c r="S110" s="1672"/>
      <c r="T110" s="1673"/>
      <c r="U110" s="1673"/>
      <c r="V110" s="1674"/>
    </row>
    <row r="111" spans="1:36" ht="18" customHeight="1" x14ac:dyDescent="0.2">
      <c r="B111" s="1387"/>
      <c r="C111" s="1659"/>
      <c r="D111" s="1659"/>
      <c r="E111" s="1659"/>
      <c r="F111" s="1388"/>
      <c r="G111" s="1663"/>
      <c r="H111" s="1664"/>
      <c r="I111" s="1664"/>
      <c r="J111" s="1665"/>
      <c r="K111" s="1669"/>
      <c r="L111" s="1670"/>
      <c r="M111" s="1670"/>
      <c r="N111" s="1671"/>
      <c r="O111" s="1646"/>
      <c r="P111" s="1647"/>
      <c r="Q111" s="1647"/>
      <c r="R111" s="1648"/>
      <c r="S111" s="1675"/>
      <c r="T111" s="1676"/>
      <c r="U111" s="1676"/>
      <c r="V111" s="1677"/>
    </row>
    <row r="112" spans="1:36" ht="18" customHeight="1" x14ac:dyDescent="0.2">
      <c r="B112" s="1656"/>
      <c r="C112" s="1657"/>
      <c r="D112" s="1657"/>
      <c r="E112" s="1657"/>
      <c r="F112" s="1658"/>
      <c r="G112" s="1660"/>
      <c r="H112" s="1661"/>
      <c r="I112" s="1661"/>
      <c r="J112" s="1662"/>
      <c r="K112" s="1666"/>
      <c r="L112" s="1667"/>
      <c r="M112" s="1667"/>
      <c r="N112" s="1668"/>
      <c r="O112" s="1643">
        <f>IF(K112&gt;0,K112/C112,0)</f>
        <v>0</v>
      </c>
      <c r="P112" s="1644"/>
      <c r="Q112" s="1644"/>
      <c r="R112" s="1645"/>
      <c r="S112" s="1672"/>
      <c r="T112" s="1673"/>
      <c r="U112" s="1673"/>
      <c r="V112" s="1674"/>
    </row>
    <row r="113" spans="2:22" ht="18" customHeight="1" x14ac:dyDescent="0.2">
      <c r="B113" s="1387"/>
      <c r="C113" s="1659"/>
      <c r="D113" s="1659"/>
      <c r="E113" s="1659"/>
      <c r="F113" s="1388"/>
      <c r="G113" s="1663"/>
      <c r="H113" s="1664"/>
      <c r="I113" s="1664"/>
      <c r="J113" s="1665"/>
      <c r="K113" s="1669"/>
      <c r="L113" s="1670"/>
      <c r="M113" s="1670"/>
      <c r="N113" s="1671"/>
      <c r="O113" s="1646"/>
      <c r="P113" s="1647"/>
      <c r="Q113" s="1647"/>
      <c r="R113" s="1648"/>
      <c r="S113" s="1675"/>
      <c r="T113" s="1676"/>
      <c r="U113" s="1676"/>
      <c r="V113" s="1677"/>
    </row>
    <row r="115" spans="2:22" ht="18" customHeight="1" x14ac:dyDescent="0.2">
      <c r="B115" s="377" t="s">
        <v>1095</v>
      </c>
    </row>
    <row r="116" spans="2:22" ht="18" customHeight="1" x14ac:dyDescent="0.2">
      <c r="C116" s="377" t="s">
        <v>1096</v>
      </c>
    </row>
    <row r="117" spans="2:22" ht="18" customHeight="1" x14ac:dyDescent="0.2">
      <c r="B117" s="378" t="s">
        <v>1097</v>
      </c>
    </row>
  </sheetData>
  <sheetProtection sheet="1" objects="1" scenarios="1" formatCells="0"/>
  <dataConsolidate/>
  <mergeCells count="225">
    <mergeCell ref="A73:V73"/>
    <mergeCell ref="A69:M69"/>
    <mergeCell ref="B70:H70"/>
    <mergeCell ref="I70:L70"/>
    <mergeCell ref="M70:P70"/>
    <mergeCell ref="B71:H71"/>
    <mergeCell ref="M71:P71"/>
    <mergeCell ref="N10:O10"/>
    <mergeCell ref="B19:K19"/>
    <mergeCell ref="L19:P19"/>
    <mergeCell ref="C26:E26"/>
    <mergeCell ref="M55:Q55"/>
    <mergeCell ref="F26:H26"/>
    <mergeCell ref="I26:L26"/>
    <mergeCell ref="F27:G27"/>
    <mergeCell ref="F29:G29"/>
    <mergeCell ref="F32:G32"/>
    <mergeCell ref="C29:E29"/>
    <mergeCell ref="I29:L29"/>
    <mergeCell ref="Q49:R49"/>
    <mergeCell ref="D50:J50"/>
    <mergeCell ref="K50:L50"/>
    <mergeCell ref="M50:Q50"/>
    <mergeCell ref="R50:S50"/>
    <mergeCell ref="R55:S55"/>
    <mergeCell ref="M43:N43"/>
    <mergeCell ref="P43:S43"/>
    <mergeCell ref="B35:L35"/>
    <mergeCell ref="M39:N39"/>
    <mergeCell ref="I42:J42"/>
    <mergeCell ref="K42:L42"/>
    <mergeCell ref="M42:N42"/>
    <mergeCell ref="P42:S42"/>
    <mergeCell ref="N26:W35"/>
    <mergeCell ref="C32:E32"/>
    <mergeCell ref="I32:L32"/>
    <mergeCell ref="C34:E34"/>
    <mergeCell ref="I34:L34"/>
    <mergeCell ref="B33:B34"/>
    <mergeCell ref="C33:E33"/>
    <mergeCell ref="F33:H34"/>
    <mergeCell ref="I33:L33"/>
    <mergeCell ref="B29:B30"/>
    <mergeCell ref="B31:B32"/>
    <mergeCell ref="C28:E28"/>
    <mergeCell ref="F28:G28"/>
    <mergeCell ref="I28:L28"/>
    <mergeCell ref="C30:E30"/>
    <mergeCell ref="B65:B66"/>
    <mergeCell ref="C65:E65"/>
    <mergeCell ref="F65:H66"/>
    <mergeCell ref="I65:L65"/>
    <mergeCell ref="K43:L43"/>
    <mergeCell ref="B4:M4"/>
    <mergeCell ref="N4:O4"/>
    <mergeCell ref="B5:M5"/>
    <mergeCell ref="N5:O5"/>
    <mergeCell ref="B6:M6"/>
    <mergeCell ref="N6:O6"/>
    <mergeCell ref="B7:M7"/>
    <mergeCell ref="N7:O7"/>
    <mergeCell ref="B8:M8"/>
    <mergeCell ref="N8:O8"/>
    <mergeCell ref="F59:G59"/>
    <mergeCell ref="F61:G61"/>
    <mergeCell ref="I45:J45"/>
    <mergeCell ref="K45:L45"/>
    <mergeCell ref="M45:N45"/>
    <mergeCell ref="F62:G62"/>
    <mergeCell ref="I62:L62"/>
    <mergeCell ref="C63:E63"/>
    <mergeCell ref="B27:B28"/>
    <mergeCell ref="B112:F113"/>
    <mergeCell ref="G112:J113"/>
    <mergeCell ref="K112:N113"/>
    <mergeCell ref="O112:R113"/>
    <mergeCell ref="S112:V113"/>
    <mergeCell ref="B108:F109"/>
    <mergeCell ref="G108:J109"/>
    <mergeCell ref="K108:N109"/>
    <mergeCell ref="O108:R109"/>
    <mergeCell ref="S108:V109"/>
    <mergeCell ref="B110:F111"/>
    <mergeCell ref="G110:J111"/>
    <mergeCell ref="K110:N111"/>
    <mergeCell ref="O110:R111"/>
    <mergeCell ref="S110:V111"/>
    <mergeCell ref="B104:F105"/>
    <mergeCell ref="G104:J105"/>
    <mergeCell ref="K104:N104"/>
    <mergeCell ref="O104:R105"/>
    <mergeCell ref="S104:V105"/>
    <mergeCell ref="K105:N105"/>
    <mergeCell ref="B106:F107"/>
    <mergeCell ref="G106:J107"/>
    <mergeCell ref="K106:N107"/>
    <mergeCell ref="O106:R107"/>
    <mergeCell ref="S106:V107"/>
    <mergeCell ref="B98:B99"/>
    <mergeCell ref="C98:F99"/>
    <mergeCell ref="G98:I98"/>
    <mergeCell ref="J98:N99"/>
    <mergeCell ref="O98:R99"/>
    <mergeCell ref="S98:V99"/>
    <mergeCell ref="G99:I99"/>
    <mergeCell ref="B100:B101"/>
    <mergeCell ref="C100:F100"/>
    <mergeCell ref="G100:I100"/>
    <mergeCell ref="J100:L100"/>
    <mergeCell ref="M100:N100"/>
    <mergeCell ref="O100:R101"/>
    <mergeCell ref="S100:V101"/>
    <mergeCell ref="C101:F101"/>
    <mergeCell ref="G101:I101"/>
    <mergeCell ref="J101:L101"/>
    <mergeCell ref="M101:N101"/>
    <mergeCell ref="F91:U91"/>
    <mergeCell ref="F92:U92"/>
    <mergeCell ref="F93:U93"/>
    <mergeCell ref="F94:U94"/>
    <mergeCell ref="F95:U95"/>
    <mergeCell ref="C91:D91"/>
    <mergeCell ref="C92:D92"/>
    <mergeCell ref="C93:D93"/>
    <mergeCell ref="C94:D94"/>
    <mergeCell ref="C95:D95"/>
    <mergeCell ref="A80:Q80"/>
    <mergeCell ref="B82:V82"/>
    <mergeCell ref="B83:V83"/>
    <mergeCell ref="B86:E86"/>
    <mergeCell ref="F86:H86"/>
    <mergeCell ref="B90:E90"/>
    <mergeCell ref="F90:U90"/>
    <mergeCell ref="C87:D87"/>
    <mergeCell ref="B79:V79"/>
    <mergeCell ref="B15:K15"/>
    <mergeCell ref="L15:P15"/>
    <mergeCell ref="Q15:U15"/>
    <mergeCell ref="B16:K16"/>
    <mergeCell ref="L16:P16"/>
    <mergeCell ref="Q16:U16"/>
    <mergeCell ref="B17:K17"/>
    <mergeCell ref="L17:P17"/>
    <mergeCell ref="Q17:U17"/>
    <mergeCell ref="B22:K22"/>
    <mergeCell ref="L22:P22"/>
    <mergeCell ref="Q22:U22"/>
    <mergeCell ref="B18:K18"/>
    <mergeCell ref="L18:P18"/>
    <mergeCell ref="Q18:U18"/>
    <mergeCell ref="B20:K20"/>
    <mergeCell ref="L20:P20"/>
    <mergeCell ref="Q20:U20"/>
    <mergeCell ref="B57:V57"/>
    <mergeCell ref="B61:B62"/>
    <mergeCell ref="I43:J43"/>
    <mergeCell ref="S8:U8"/>
    <mergeCell ref="B9:M9"/>
    <mergeCell ref="N9:O9"/>
    <mergeCell ref="B10:M10"/>
    <mergeCell ref="B23:K23"/>
    <mergeCell ref="L23:P23"/>
    <mergeCell ref="Q23:U23"/>
    <mergeCell ref="B24:K24"/>
    <mergeCell ref="L24:P24"/>
    <mergeCell ref="Q24:U24"/>
    <mergeCell ref="Q19:U19"/>
    <mergeCell ref="B21:K21"/>
    <mergeCell ref="F30:G30"/>
    <mergeCell ref="I30:L30"/>
    <mergeCell ref="C31:E31"/>
    <mergeCell ref="F31:G31"/>
    <mergeCell ref="I31:L31"/>
    <mergeCell ref="C27:E27"/>
    <mergeCell ref="I27:L27"/>
    <mergeCell ref="L21:P21"/>
    <mergeCell ref="Q21:U21"/>
    <mergeCell ref="I66:L66"/>
    <mergeCell ref="C58:E58"/>
    <mergeCell ref="F63:G63"/>
    <mergeCell ref="I63:L63"/>
    <mergeCell ref="F64:G64"/>
    <mergeCell ref="B59:B60"/>
    <mergeCell ref="P45:S45"/>
    <mergeCell ref="F58:H58"/>
    <mergeCell ref="I58:L58"/>
    <mergeCell ref="C59:E59"/>
    <mergeCell ref="I59:L59"/>
    <mergeCell ref="C61:E61"/>
    <mergeCell ref="I61:L61"/>
    <mergeCell ref="G47:H47"/>
    <mergeCell ref="C49:D49"/>
    <mergeCell ref="E49:F49"/>
    <mergeCell ref="G49:P49"/>
    <mergeCell ref="I52:V52"/>
    <mergeCell ref="C54:D54"/>
    <mergeCell ref="E54:F54"/>
    <mergeCell ref="G54:P54"/>
    <mergeCell ref="Q54:R54"/>
    <mergeCell ref="D55:J55"/>
    <mergeCell ref="K55:L55"/>
    <mergeCell ref="B63:B64"/>
    <mergeCell ref="C60:E60"/>
    <mergeCell ref="F60:G60"/>
    <mergeCell ref="I60:L60"/>
    <mergeCell ref="C62:E62"/>
    <mergeCell ref="A37:V37"/>
    <mergeCell ref="B78:V78"/>
    <mergeCell ref="B76:H76"/>
    <mergeCell ref="M76:P76"/>
    <mergeCell ref="I76:L76"/>
    <mergeCell ref="B77:H77"/>
    <mergeCell ref="M77:P77"/>
    <mergeCell ref="I77:L77"/>
    <mergeCell ref="B67:L67"/>
    <mergeCell ref="B74:H74"/>
    <mergeCell ref="M74:P74"/>
    <mergeCell ref="I74:L74"/>
    <mergeCell ref="B75:H75"/>
    <mergeCell ref="M75:P75"/>
    <mergeCell ref="I75:L75"/>
    <mergeCell ref="N58:W67"/>
    <mergeCell ref="C64:E64"/>
    <mergeCell ref="I64:L64"/>
    <mergeCell ref="C66:E66"/>
  </mergeCells>
  <phoneticPr fontId="4"/>
  <dataValidations count="5">
    <dataValidation type="list" allowBlank="1" showInputMessage="1" showErrorMessage="1" sqref="I75:L77 M39:N39 L16:U24" xr:uid="{00000000-0002-0000-0A00-000000000000}">
      <formula1>B.○か空白</formula1>
    </dataValidation>
    <dataValidation type="whole" imeMode="off" operator="greaterThanOrEqual" allowBlank="1" showInputMessage="1" showErrorMessage="1" error="小数点以下を切り捨て、整数で入力してください。" sqref="C100:C101 K110 C32:E32 K112 J100 G100:I101 K106 K108 C30:E30 C28:E28 C64:E64 C60:E60 C62:E62" xr:uid="{00000000-0002-0000-0A00-000001000000}">
      <formula1>0</formula1>
    </dataValidation>
    <dataValidation imeMode="off" allowBlank="1" showInputMessage="1" showErrorMessage="1" sqref="M75:O77 C33 C65 J71 M71:O71" xr:uid="{00000000-0002-0000-0A00-000002000000}"/>
    <dataValidation type="list" allowBlank="1" showInputMessage="1" showErrorMessage="1" sqref="N5:O10" xr:uid="{06D576E3-DFFD-45BB-997E-7C78D7F670D1}">
      <formula1>$Z$5:$Z$6</formula1>
    </dataValidation>
    <dataValidation type="whole" operator="greaterThanOrEqual" allowBlank="1" showInputMessage="1" showErrorMessage="1" error="小数点以下を切り捨て、整数で記入してください。" sqref="C27:E27 C29:E29 C31:E31 C59:E59 C61:E61 C63:E63" xr:uid="{880F2FAE-B0C0-4850-9F7B-A23F9E7AEF84}">
      <formula1>0</formula1>
    </dataValidation>
  </dataValidations>
  <printOptions horizontalCentered="1"/>
  <pageMargins left="0.59055118110236227" right="0.31496062992125984" top="0.55118110236220474" bottom="0.35433070866141736" header="0.31496062992125984" footer="0.31496062992125984"/>
  <pageSetup paperSize="9" scale="85" fitToWidth="0" fitToHeight="0" orientation="portrait" r:id="rId1"/>
  <rowBreaks count="2" manualBreakCount="2">
    <brk id="36" max="22" man="1"/>
    <brk id="79"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67DA-A52E-4CB2-8BB4-B43BB1E7DE9A}">
  <sheetPr>
    <tabColor rgb="FFFFFF00"/>
  </sheetPr>
  <dimension ref="A1:Z26"/>
  <sheetViews>
    <sheetView showGridLines="0" view="pageBreakPreview" zoomScale="85" zoomScaleNormal="100" zoomScaleSheetLayoutView="85" workbookViewId="0">
      <selection activeCell="J6" sqref="J6"/>
    </sheetView>
  </sheetViews>
  <sheetFormatPr defaultColWidth="8.6328125" defaultRowHeight="18" customHeight="1" x14ac:dyDescent="0.2"/>
  <cols>
    <col min="1" max="1" width="3.26953125" style="1" customWidth="1"/>
    <col min="2" max="2" width="4.6328125" style="1" customWidth="1"/>
    <col min="3" max="22" width="5.90625" style="1" customWidth="1"/>
    <col min="23" max="61" width="4.6328125" style="1" customWidth="1"/>
    <col min="62" max="16384" width="8.6328125" style="1"/>
  </cols>
  <sheetData>
    <row r="1" spans="1:26" s="607" customFormat="1" ht="23.25" customHeight="1" x14ac:dyDescent="0.2">
      <c r="A1" s="606"/>
      <c r="B1" s="606" t="s">
        <v>1228</v>
      </c>
      <c r="C1" s="606"/>
      <c r="D1" s="606"/>
      <c r="E1" s="606"/>
      <c r="F1" s="606"/>
      <c r="G1" s="606"/>
      <c r="H1" s="606"/>
      <c r="I1" s="606"/>
      <c r="J1" s="606"/>
      <c r="K1" s="606"/>
      <c r="L1" s="606"/>
      <c r="M1" s="606"/>
      <c r="N1" s="606"/>
      <c r="O1" s="606"/>
      <c r="P1" s="606"/>
      <c r="Q1" s="606"/>
      <c r="R1" s="606"/>
      <c r="S1" s="606"/>
      <c r="T1" s="606"/>
      <c r="U1" s="606"/>
      <c r="V1" s="606"/>
      <c r="W1" s="606"/>
      <c r="X1" s="606"/>
      <c r="Y1" s="606"/>
      <c r="Z1" s="606"/>
    </row>
    <row r="2" spans="1:26" s="607" customFormat="1" ht="23.25" customHeight="1" x14ac:dyDescent="0.2">
      <c r="A2" s="606"/>
      <c r="B2" s="608" t="s">
        <v>1229</v>
      </c>
      <c r="C2" s="608"/>
      <c r="D2" s="608"/>
      <c r="E2" s="608"/>
      <c r="F2" s="608"/>
      <c r="G2" s="608"/>
      <c r="H2" s="608"/>
      <c r="I2" s="608"/>
      <c r="J2" s="609"/>
      <c r="K2" s="609"/>
      <c r="L2" s="606"/>
      <c r="M2" s="606"/>
      <c r="N2" s="606"/>
      <c r="O2" s="606"/>
      <c r="P2" s="606"/>
      <c r="Q2" s="606"/>
      <c r="R2" s="606"/>
      <c r="S2" s="606"/>
      <c r="T2" s="606"/>
      <c r="U2" s="606"/>
      <c r="V2" s="606"/>
      <c r="W2" s="606"/>
      <c r="X2" s="606"/>
      <c r="Y2" s="606"/>
      <c r="Z2" s="606"/>
    </row>
    <row r="3" spans="1:26" s="607" customFormat="1" ht="14" x14ac:dyDescent="0.2">
      <c r="A3" s="606"/>
      <c r="B3" s="606"/>
      <c r="C3" s="610"/>
      <c r="D3" s="606"/>
      <c r="E3" s="606"/>
      <c r="F3" s="609"/>
      <c r="G3" s="606"/>
      <c r="H3" s="606"/>
      <c r="I3" s="611"/>
      <c r="J3" s="611"/>
      <c r="K3" s="611"/>
      <c r="L3" s="611"/>
      <c r="M3" s="606"/>
      <c r="N3" s="606"/>
      <c r="O3" s="606"/>
      <c r="P3" s="606"/>
      <c r="Q3" s="606"/>
      <c r="R3" s="606"/>
      <c r="S3" s="606"/>
      <c r="T3" s="606"/>
      <c r="U3" s="606"/>
      <c r="V3" s="606"/>
      <c r="W3" s="606"/>
      <c r="X3" s="606"/>
      <c r="Y3" s="606"/>
      <c r="Z3" s="606"/>
    </row>
    <row r="4" spans="1:26" s="607" customFormat="1" ht="20.5" customHeight="1" x14ac:dyDescent="0.2">
      <c r="A4" s="606"/>
      <c r="B4" s="612" t="s">
        <v>1230</v>
      </c>
      <c r="C4" s="610"/>
      <c r="D4" s="606"/>
      <c r="E4" s="606"/>
      <c r="F4" s="609"/>
      <c r="G4" s="606"/>
      <c r="H4" s="606"/>
      <c r="I4" s="611"/>
      <c r="J4" s="611"/>
      <c r="K4" s="611"/>
      <c r="L4" s="611"/>
      <c r="M4" s="606"/>
      <c r="N4" s="606"/>
      <c r="O4" s="606"/>
      <c r="P4" s="606"/>
      <c r="Q4" s="606"/>
      <c r="R4" s="606"/>
      <c r="S4" s="606"/>
      <c r="T4" s="606"/>
      <c r="U4" s="606"/>
      <c r="V4" s="606"/>
      <c r="W4" s="606"/>
      <c r="X4" s="606"/>
      <c r="Y4" s="606"/>
      <c r="Z4" s="606"/>
    </row>
    <row r="5" spans="1:26" s="607" customFormat="1" ht="20.5" customHeight="1" x14ac:dyDescent="0.2">
      <c r="A5" s="606"/>
      <c r="C5" s="1713" t="s">
        <v>1083</v>
      </c>
      <c r="D5" s="1713"/>
      <c r="E5" s="1713"/>
      <c r="F5" s="1480" t="s">
        <v>1084</v>
      </c>
      <c r="G5" s="1480"/>
      <c r="H5" s="1480"/>
      <c r="I5" s="611"/>
      <c r="J5" s="607" t="s">
        <v>1231</v>
      </c>
      <c r="P5" s="606"/>
      <c r="Q5" s="606"/>
      <c r="R5" s="606"/>
      <c r="S5" s="606"/>
      <c r="T5" s="606"/>
      <c r="U5" s="606"/>
      <c r="V5" s="606"/>
      <c r="W5" s="606"/>
      <c r="X5" s="606"/>
      <c r="Y5" s="606"/>
      <c r="Z5" s="606"/>
    </row>
    <row r="6" spans="1:26" s="607" customFormat="1" ht="30" customHeight="1" x14ac:dyDescent="0.2">
      <c r="A6" s="606"/>
      <c r="C6" s="1714">
        <v>7</v>
      </c>
      <c r="D6" s="1715"/>
      <c r="E6" s="311" t="s">
        <v>21</v>
      </c>
      <c r="F6" s="1716">
        <v>11</v>
      </c>
      <c r="G6" s="1717"/>
      <c r="H6" s="311" t="s">
        <v>21</v>
      </c>
      <c r="I6" s="611"/>
      <c r="P6" s="606"/>
      <c r="Q6" s="606"/>
      <c r="R6" s="606"/>
      <c r="S6" s="606"/>
      <c r="T6" s="606"/>
      <c r="U6" s="606"/>
      <c r="V6" s="606"/>
      <c r="W6" s="606"/>
      <c r="X6" s="606"/>
      <c r="Y6" s="606"/>
      <c r="Z6" s="606"/>
    </row>
    <row r="7" spans="1:26" s="607" customFormat="1" ht="14" x14ac:dyDescent="0.2">
      <c r="A7" s="606"/>
      <c r="B7" s="610"/>
      <c r="C7" s="610"/>
      <c r="D7" s="606"/>
      <c r="E7" s="606"/>
      <c r="F7" s="609"/>
      <c r="G7" s="606"/>
      <c r="H7" s="606"/>
      <c r="I7" s="611"/>
      <c r="J7" s="611"/>
      <c r="K7" s="611"/>
      <c r="L7" s="611"/>
      <c r="M7" s="606"/>
      <c r="N7" s="606"/>
      <c r="O7" s="606"/>
      <c r="P7" s="606"/>
      <c r="Q7" s="606"/>
      <c r="R7" s="606"/>
      <c r="S7" s="606"/>
      <c r="T7" s="606"/>
      <c r="U7" s="606"/>
      <c r="V7" s="606"/>
      <c r="W7" s="606"/>
      <c r="X7" s="606"/>
      <c r="Y7" s="606"/>
      <c r="Z7" s="606"/>
    </row>
    <row r="8" spans="1:26" s="613" customFormat="1" ht="19.5" customHeight="1" x14ac:dyDescent="0.2">
      <c r="A8" s="612"/>
      <c r="B8" s="612" t="s">
        <v>1232</v>
      </c>
      <c r="C8" s="612"/>
      <c r="D8" s="612"/>
      <c r="E8" s="612"/>
      <c r="F8" s="612"/>
      <c r="G8" s="612"/>
      <c r="H8" s="612"/>
      <c r="I8" s="612"/>
      <c r="J8" s="612"/>
      <c r="K8" s="612"/>
      <c r="L8" s="612"/>
      <c r="M8" s="612"/>
      <c r="N8" s="612"/>
      <c r="O8" s="612"/>
      <c r="P8" s="612"/>
      <c r="Q8" s="612"/>
      <c r="R8" s="612"/>
      <c r="S8" s="612"/>
      <c r="T8" s="612"/>
      <c r="U8" s="612"/>
      <c r="V8" s="612"/>
      <c r="W8" s="612"/>
      <c r="X8" s="612"/>
      <c r="Y8" s="612"/>
      <c r="Z8" s="612"/>
    </row>
    <row r="9" spans="1:26" s="607" customFormat="1" ht="15" customHeight="1" x14ac:dyDescent="0.2">
      <c r="A9" s="606"/>
      <c r="B9" s="606"/>
      <c r="C9" s="1712" t="s">
        <v>1233</v>
      </c>
      <c r="D9" s="1712"/>
      <c r="E9" s="1712"/>
      <c r="F9" s="1712"/>
      <c r="G9" s="1712"/>
      <c r="H9" s="1712"/>
      <c r="I9" s="1712"/>
      <c r="J9" s="1712"/>
      <c r="K9" s="1712"/>
      <c r="L9" s="1712"/>
      <c r="M9" s="1712" t="s">
        <v>1234</v>
      </c>
      <c r="N9" s="1712"/>
      <c r="O9" s="1712"/>
      <c r="P9" s="1712"/>
      <c r="Q9" s="1712"/>
      <c r="R9" s="1712"/>
      <c r="S9" s="1712"/>
      <c r="T9" s="1712"/>
      <c r="U9" s="1712"/>
      <c r="V9" s="1712"/>
      <c r="W9" s="606"/>
      <c r="X9" s="606"/>
      <c r="Y9" s="606"/>
      <c r="Z9" s="606"/>
    </row>
    <row r="10" spans="1:26" s="607" customFormat="1" ht="15" customHeight="1" x14ac:dyDescent="0.2">
      <c r="A10" s="606"/>
      <c r="B10" s="606"/>
      <c r="C10" s="1712"/>
      <c r="D10" s="1712"/>
      <c r="E10" s="1712"/>
      <c r="F10" s="1712"/>
      <c r="G10" s="1712"/>
      <c r="H10" s="1712"/>
      <c r="I10" s="1712"/>
      <c r="J10" s="1712"/>
      <c r="K10" s="1712"/>
      <c r="L10" s="1712"/>
      <c r="M10" s="1712"/>
      <c r="N10" s="1712"/>
      <c r="O10" s="1712"/>
      <c r="P10" s="1712"/>
      <c r="Q10" s="1712"/>
      <c r="R10" s="1712"/>
      <c r="S10" s="1712"/>
      <c r="T10" s="1712"/>
      <c r="U10" s="1712"/>
      <c r="V10" s="1712"/>
      <c r="W10" s="606"/>
      <c r="X10" s="606"/>
      <c r="Y10" s="606"/>
      <c r="Z10" s="606"/>
    </row>
    <row r="11" spans="1:26" s="607" customFormat="1" ht="15" customHeight="1" x14ac:dyDescent="0.2">
      <c r="A11" s="606"/>
      <c r="B11" s="606"/>
      <c r="C11" s="1712"/>
      <c r="D11" s="1712"/>
      <c r="E11" s="1712"/>
      <c r="F11" s="1712"/>
      <c r="G11" s="1712"/>
      <c r="H11" s="1712"/>
      <c r="I11" s="1712"/>
      <c r="J11" s="1712"/>
      <c r="K11" s="1712"/>
      <c r="L11" s="1712"/>
      <c r="M11" s="1712"/>
      <c r="N11" s="1712"/>
      <c r="O11" s="1712"/>
      <c r="P11" s="1712"/>
      <c r="Q11" s="1712"/>
      <c r="R11" s="1712"/>
      <c r="S11" s="1712"/>
      <c r="T11" s="1712"/>
      <c r="U11" s="1712"/>
      <c r="V11" s="1712"/>
      <c r="W11" s="606"/>
      <c r="X11" s="606"/>
      <c r="Y11" s="606"/>
      <c r="Z11" s="606"/>
    </row>
    <row r="12" spans="1:26" s="607" customFormat="1" ht="24.75" customHeight="1" x14ac:dyDescent="0.2">
      <c r="A12" s="606"/>
      <c r="B12" s="606"/>
      <c r="C12" s="1720" t="s">
        <v>1235</v>
      </c>
      <c r="D12" s="1720"/>
      <c r="E12" s="1720"/>
      <c r="F12" s="1720"/>
      <c r="G12" s="1720"/>
      <c r="H12" s="1720" t="s">
        <v>1236</v>
      </c>
      <c r="I12" s="1720"/>
      <c r="J12" s="1720"/>
      <c r="K12" s="1720"/>
      <c r="L12" s="1720"/>
      <c r="M12" s="1720" t="s">
        <v>1237</v>
      </c>
      <c r="N12" s="1720"/>
      <c r="O12" s="1720"/>
      <c r="P12" s="1720"/>
      <c r="Q12" s="1720"/>
      <c r="R12" s="1720" t="s">
        <v>1238</v>
      </c>
      <c r="S12" s="1720"/>
      <c r="T12" s="1720"/>
      <c r="U12" s="1720"/>
      <c r="V12" s="1720"/>
      <c r="W12" s="606"/>
      <c r="X12" s="606"/>
      <c r="Y12" s="606"/>
      <c r="Z12" s="606"/>
    </row>
    <row r="13" spans="1:26" s="607" customFormat="1" ht="24.75" customHeight="1" x14ac:dyDescent="0.2">
      <c r="A13" s="606"/>
      <c r="B13" s="606"/>
      <c r="C13" s="1721"/>
      <c r="D13" s="1721"/>
      <c r="E13" s="1721"/>
      <c r="F13" s="1721"/>
      <c r="G13" s="1721"/>
      <c r="H13" s="1718"/>
      <c r="I13" s="1719"/>
      <c r="J13" s="614" t="s">
        <v>1239</v>
      </c>
      <c r="K13" s="1718"/>
      <c r="L13" s="1719"/>
      <c r="M13" s="1722"/>
      <c r="N13" s="1722"/>
      <c r="O13" s="1722"/>
      <c r="P13" s="1722"/>
      <c r="Q13" s="1722"/>
      <c r="R13" s="1718"/>
      <c r="S13" s="1719"/>
      <c r="T13" s="614" t="s">
        <v>1239</v>
      </c>
      <c r="U13" s="1718"/>
      <c r="V13" s="1719"/>
      <c r="W13" s="606"/>
      <c r="X13" s="606"/>
      <c r="Y13" s="606"/>
      <c r="Z13" s="606"/>
    </row>
    <row r="14" spans="1:26" s="607" customFormat="1" ht="24.75" customHeight="1" x14ac:dyDescent="0.2">
      <c r="A14" s="606"/>
      <c r="B14" s="606"/>
      <c r="C14" s="1721"/>
      <c r="D14" s="1721"/>
      <c r="E14" s="1721"/>
      <c r="F14" s="1721"/>
      <c r="G14" s="1721"/>
      <c r="H14" s="1718"/>
      <c r="I14" s="1719"/>
      <c r="J14" s="614" t="s">
        <v>1239</v>
      </c>
      <c r="K14" s="1718"/>
      <c r="L14" s="1719"/>
      <c r="M14" s="1722"/>
      <c r="N14" s="1722"/>
      <c r="O14" s="1722"/>
      <c r="P14" s="1722"/>
      <c r="Q14" s="1722"/>
      <c r="R14" s="1718"/>
      <c r="S14" s="1719"/>
      <c r="T14" s="614" t="s">
        <v>1239</v>
      </c>
      <c r="U14" s="1718"/>
      <c r="V14" s="1719"/>
      <c r="W14" s="606"/>
      <c r="X14" s="606"/>
      <c r="Y14" s="606"/>
      <c r="Z14" s="606"/>
    </row>
    <row r="15" spans="1:26" s="607" customFormat="1" ht="24.75" customHeight="1" x14ac:dyDescent="0.2">
      <c r="A15" s="606"/>
      <c r="B15" s="606"/>
      <c r="C15" s="1721"/>
      <c r="D15" s="1721"/>
      <c r="E15" s="1721"/>
      <c r="F15" s="1721"/>
      <c r="G15" s="1721"/>
      <c r="H15" s="1718"/>
      <c r="I15" s="1719"/>
      <c r="J15" s="614" t="s">
        <v>1239</v>
      </c>
      <c r="K15" s="1718"/>
      <c r="L15" s="1719"/>
      <c r="M15" s="1722"/>
      <c r="N15" s="1722"/>
      <c r="O15" s="1722"/>
      <c r="P15" s="1722"/>
      <c r="Q15" s="1722"/>
      <c r="R15" s="1718"/>
      <c r="S15" s="1719"/>
      <c r="T15" s="614" t="s">
        <v>1239</v>
      </c>
      <c r="U15" s="1718"/>
      <c r="V15" s="1719"/>
      <c r="W15" s="606"/>
      <c r="X15" s="606"/>
      <c r="Y15" s="606"/>
      <c r="Z15" s="606"/>
    </row>
    <row r="16" spans="1:26" s="607" customFormat="1" ht="24.75" customHeight="1" x14ac:dyDescent="0.2">
      <c r="A16" s="606"/>
      <c r="B16" s="606"/>
      <c r="C16" s="1721"/>
      <c r="D16" s="1721"/>
      <c r="E16" s="1721"/>
      <c r="F16" s="1721"/>
      <c r="G16" s="1721"/>
      <c r="H16" s="1718"/>
      <c r="I16" s="1719"/>
      <c r="J16" s="614" t="s">
        <v>1239</v>
      </c>
      <c r="K16" s="1718"/>
      <c r="L16" s="1719"/>
      <c r="M16" s="1722"/>
      <c r="N16" s="1722"/>
      <c r="O16" s="1722"/>
      <c r="P16" s="1722"/>
      <c r="Q16" s="1722"/>
      <c r="R16" s="1718"/>
      <c r="S16" s="1719"/>
      <c r="T16" s="614" t="s">
        <v>1239</v>
      </c>
      <c r="U16" s="1718"/>
      <c r="V16" s="1719"/>
      <c r="W16" s="606"/>
      <c r="X16" s="606"/>
      <c r="Y16" s="606"/>
      <c r="Z16" s="606"/>
    </row>
    <row r="17" spans="1:26" s="607" customFormat="1" ht="24.75" customHeight="1" x14ac:dyDescent="0.2">
      <c r="A17" s="606"/>
      <c r="B17" s="606"/>
      <c r="C17" s="1721"/>
      <c r="D17" s="1721"/>
      <c r="E17" s="1721"/>
      <c r="F17" s="1721"/>
      <c r="G17" s="1721"/>
      <c r="H17" s="1718"/>
      <c r="I17" s="1719"/>
      <c r="J17" s="614" t="s">
        <v>1239</v>
      </c>
      <c r="K17" s="1718"/>
      <c r="L17" s="1719"/>
      <c r="M17" s="1722"/>
      <c r="N17" s="1722"/>
      <c r="O17" s="1722"/>
      <c r="P17" s="1722"/>
      <c r="Q17" s="1722"/>
      <c r="R17" s="1718"/>
      <c r="S17" s="1719"/>
      <c r="T17" s="614" t="s">
        <v>1239</v>
      </c>
      <c r="U17" s="1718"/>
      <c r="V17" s="1719"/>
      <c r="W17" s="606"/>
      <c r="X17" s="606"/>
      <c r="Y17" s="606"/>
      <c r="Z17" s="606"/>
    </row>
    <row r="18" spans="1:26" s="607" customFormat="1" ht="24.75" customHeight="1" x14ac:dyDescent="0.2">
      <c r="A18" s="606"/>
      <c r="B18" s="606"/>
      <c r="C18" s="1721"/>
      <c r="D18" s="1721"/>
      <c r="E18" s="1721"/>
      <c r="F18" s="1721"/>
      <c r="G18" s="1721"/>
      <c r="H18" s="1718"/>
      <c r="I18" s="1719"/>
      <c r="J18" s="614" t="s">
        <v>1239</v>
      </c>
      <c r="K18" s="1718"/>
      <c r="L18" s="1719"/>
      <c r="M18" s="1722"/>
      <c r="N18" s="1722"/>
      <c r="O18" s="1722"/>
      <c r="P18" s="1722"/>
      <c r="Q18" s="1722"/>
      <c r="R18" s="1718"/>
      <c r="S18" s="1719"/>
      <c r="T18" s="614" t="s">
        <v>1239</v>
      </c>
      <c r="U18" s="1718"/>
      <c r="V18" s="1719"/>
      <c r="W18" s="606"/>
      <c r="X18" s="606"/>
      <c r="Y18" s="606"/>
      <c r="Z18" s="606"/>
    </row>
    <row r="19" spans="1:26" s="607" customFormat="1" ht="24.75" customHeight="1" x14ac:dyDescent="0.2">
      <c r="A19" s="606"/>
      <c r="B19" s="606"/>
      <c r="C19" s="1721"/>
      <c r="D19" s="1721"/>
      <c r="E19" s="1721"/>
      <c r="F19" s="1721"/>
      <c r="G19" s="1721"/>
      <c r="H19" s="1718"/>
      <c r="I19" s="1719"/>
      <c r="J19" s="614" t="s">
        <v>1239</v>
      </c>
      <c r="K19" s="1718"/>
      <c r="L19" s="1719"/>
      <c r="M19" s="1722"/>
      <c r="N19" s="1722"/>
      <c r="O19" s="1722"/>
      <c r="P19" s="1722"/>
      <c r="Q19" s="1722"/>
      <c r="R19" s="1718"/>
      <c r="S19" s="1719"/>
      <c r="T19" s="614" t="s">
        <v>1239</v>
      </c>
      <c r="U19" s="1718"/>
      <c r="V19" s="1719"/>
      <c r="W19" s="606"/>
      <c r="X19" s="606"/>
      <c r="Y19" s="606"/>
      <c r="Z19" s="606"/>
    </row>
    <row r="20" spans="1:26" s="607" customFormat="1" ht="24.75" customHeight="1" x14ac:dyDescent="0.2">
      <c r="A20" s="606"/>
      <c r="B20" s="606"/>
      <c r="C20" s="1721"/>
      <c r="D20" s="1721"/>
      <c r="E20" s="1721"/>
      <c r="F20" s="1721"/>
      <c r="G20" s="1721"/>
      <c r="H20" s="1718"/>
      <c r="I20" s="1719"/>
      <c r="J20" s="614" t="s">
        <v>1239</v>
      </c>
      <c r="K20" s="1718"/>
      <c r="L20" s="1719"/>
      <c r="M20" s="1722"/>
      <c r="N20" s="1722"/>
      <c r="O20" s="1722"/>
      <c r="P20" s="1722"/>
      <c r="Q20" s="1722"/>
      <c r="R20" s="1718"/>
      <c r="S20" s="1719"/>
      <c r="T20" s="614" t="s">
        <v>1239</v>
      </c>
      <c r="U20" s="1718"/>
      <c r="V20" s="1719"/>
      <c r="W20" s="606"/>
      <c r="X20" s="606"/>
      <c r="Y20" s="606"/>
      <c r="Z20" s="606"/>
    </row>
    <row r="21" spans="1:26" s="607" customFormat="1" ht="31.5" customHeight="1" x14ac:dyDescent="0.2">
      <c r="A21" s="606"/>
      <c r="B21" s="606"/>
      <c r="C21" s="1721"/>
      <c r="D21" s="1721"/>
      <c r="E21" s="1721"/>
      <c r="F21" s="1721"/>
      <c r="G21" s="1721"/>
      <c r="H21" s="1718"/>
      <c r="I21" s="1719"/>
      <c r="J21" s="614" t="s">
        <v>1239</v>
      </c>
      <c r="K21" s="1718"/>
      <c r="L21" s="1719"/>
      <c r="M21" s="1722"/>
      <c r="N21" s="1722"/>
      <c r="O21" s="1722"/>
      <c r="P21" s="1722"/>
      <c r="Q21" s="1722"/>
      <c r="R21" s="1718"/>
      <c r="S21" s="1719"/>
      <c r="T21" s="614" t="s">
        <v>1239</v>
      </c>
      <c r="U21" s="1718"/>
      <c r="V21" s="1719"/>
      <c r="W21" s="606"/>
      <c r="X21" s="606"/>
      <c r="Y21" s="606"/>
      <c r="Z21" s="606"/>
    </row>
    <row r="22" spans="1:26" s="607" customFormat="1" ht="24.75" customHeight="1" x14ac:dyDescent="0.2">
      <c r="A22" s="606"/>
      <c r="B22" s="606"/>
      <c r="C22" s="1721"/>
      <c r="D22" s="1721"/>
      <c r="E22" s="1721"/>
      <c r="F22" s="1721"/>
      <c r="G22" s="1721"/>
      <c r="H22" s="1718"/>
      <c r="I22" s="1719"/>
      <c r="J22" s="614" t="s">
        <v>1239</v>
      </c>
      <c r="K22" s="1718"/>
      <c r="L22" s="1719"/>
      <c r="M22" s="1722"/>
      <c r="N22" s="1722"/>
      <c r="O22" s="1722"/>
      <c r="P22" s="1722"/>
      <c r="Q22" s="1722"/>
      <c r="R22" s="1718"/>
      <c r="S22" s="1719"/>
      <c r="T22" s="614" t="s">
        <v>1239</v>
      </c>
      <c r="U22" s="1718"/>
      <c r="V22" s="1719"/>
      <c r="W22" s="606"/>
      <c r="X22" s="606"/>
      <c r="Y22" s="606"/>
      <c r="Z22" s="606"/>
    </row>
    <row r="23" spans="1:26" s="607" customFormat="1" ht="24.75" customHeight="1" x14ac:dyDescent="0.2">
      <c r="A23" s="606"/>
      <c r="B23" s="606"/>
      <c r="C23" s="1721"/>
      <c r="D23" s="1721"/>
      <c r="E23" s="1721"/>
      <c r="F23" s="1721"/>
      <c r="G23" s="1721"/>
      <c r="H23" s="1718"/>
      <c r="I23" s="1719"/>
      <c r="J23" s="614" t="s">
        <v>1239</v>
      </c>
      <c r="K23" s="1718"/>
      <c r="L23" s="1719"/>
      <c r="M23" s="1722"/>
      <c r="N23" s="1722"/>
      <c r="O23" s="1722"/>
      <c r="P23" s="1722"/>
      <c r="Q23" s="1722"/>
      <c r="R23" s="1718"/>
      <c r="S23" s="1719"/>
      <c r="T23" s="614" t="s">
        <v>1239</v>
      </c>
      <c r="U23" s="1718"/>
      <c r="V23" s="1719"/>
      <c r="W23" s="606"/>
      <c r="X23" s="606"/>
      <c r="Y23" s="606"/>
      <c r="Z23" s="606"/>
    </row>
    <row r="24" spans="1:26" s="607" customFormat="1" ht="24.75" customHeight="1" x14ac:dyDescent="0.2">
      <c r="A24" s="606"/>
      <c r="B24" s="606"/>
      <c r="C24" s="1721"/>
      <c r="D24" s="1721"/>
      <c r="E24" s="1721"/>
      <c r="F24" s="1721"/>
      <c r="G24" s="1721"/>
      <c r="H24" s="1718"/>
      <c r="I24" s="1719"/>
      <c r="J24" s="614" t="s">
        <v>1239</v>
      </c>
      <c r="K24" s="1718"/>
      <c r="L24" s="1719"/>
      <c r="M24" s="1722"/>
      <c r="N24" s="1722"/>
      <c r="O24" s="1722"/>
      <c r="P24" s="1722"/>
      <c r="Q24" s="1722"/>
      <c r="R24" s="1718"/>
      <c r="S24" s="1719"/>
      <c r="T24" s="614" t="s">
        <v>1239</v>
      </c>
      <c r="U24" s="1718"/>
      <c r="V24" s="1719"/>
      <c r="W24" s="606"/>
      <c r="X24" s="606"/>
      <c r="Y24" s="606"/>
      <c r="Z24" s="606"/>
    </row>
    <row r="25" spans="1:26" s="607" customFormat="1" ht="15" customHeight="1" x14ac:dyDescent="0.2">
      <c r="A25" s="606"/>
      <c r="B25" s="606"/>
      <c r="C25" s="615" t="s">
        <v>1240</v>
      </c>
      <c r="D25" s="606"/>
      <c r="E25" s="606"/>
      <c r="F25" s="606"/>
      <c r="G25" s="606"/>
      <c r="H25" s="606"/>
      <c r="I25" s="606"/>
      <c r="J25" s="606"/>
      <c r="K25" s="606"/>
      <c r="L25" s="606"/>
      <c r="M25" s="606"/>
      <c r="N25" s="606"/>
      <c r="O25" s="606"/>
      <c r="P25" s="606"/>
      <c r="Q25" s="606"/>
      <c r="R25" s="606"/>
      <c r="S25" s="606"/>
      <c r="T25" s="606"/>
      <c r="U25" s="606"/>
      <c r="V25" s="606"/>
      <c r="W25" s="606"/>
      <c r="X25" s="606"/>
      <c r="Y25" s="606"/>
      <c r="Z25" s="606"/>
    </row>
    <row r="26" spans="1:26" s="613" customFormat="1" ht="15" customHeight="1" x14ac:dyDescent="0.2">
      <c r="A26" s="612"/>
      <c r="B26" s="612"/>
      <c r="C26" s="615"/>
      <c r="D26" s="612"/>
      <c r="E26" s="612"/>
      <c r="F26" s="612"/>
      <c r="G26" s="612"/>
      <c r="H26" s="612"/>
      <c r="I26" s="612"/>
      <c r="J26" s="612"/>
      <c r="K26" s="612"/>
      <c r="L26" s="612"/>
      <c r="M26" s="612"/>
      <c r="N26" s="612"/>
      <c r="O26" s="612"/>
      <c r="P26" s="612"/>
      <c r="Q26" s="612"/>
      <c r="R26" s="612"/>
      <c r="S26" s="612"/>
      <c r="T26" s="612"/>
      <c r="U26" s="612"/>
      <c r="V26" s="612"/>
      <c r="W26" s="612"/>
      <c r="X26" s="612"/>
      <c r="Y26" s="612"/>
      <c r="Z26" s="612"/>
    </row>
  </sheetData>
  <dataConsolidate/>
  <mergeCells count="82">
    <mergeCell ref="U24:V24"/>
    <mergeCell ref="C23:G23"/>
    <mergeCell ref="H23:I23"/>
    <mergeCell ref="K23:L23"/>
    <mergeCell ref="M23:Q23"/>
    <mergeCell ref="R23:S23"/>
    <mergeCell ref="U23:V23"/>
    <mergeCell ref="C24:G24"/>
    <mergeCell ref="H24:I24"/>
    <mergeCell ref="K24:L24"/>
    <mergeCell ref="M24:Q24"/>
    <mergeCell ref="R24:S24"/>
    <mergeCell ref="U22:V22"/>
    <mergeCell ref="C21:G21"/>
    <mergeCell ref="H21:I21"/>
    <mergeCell ref="K21:L21"/>
    <mergeCell ref="M21:Q21"/>
    <mergeCell ref="R21:S21"/>
    <mergeCell ref="U21:V21"/>
    <mergeCell ref="C22:G22"/>
    <mergeCell ref="H22:I22"/>
    <mergeCell ref="K22:L22"/>
    <mergeCell ref="M22:Q22"/>
    <mergeCell ref="R22:S22"/>
    <mergeCell ref="U20:V20"/>
    <mergeCell ref="C19:G19"/>
    <mergeCell ref="H19:I19"/>
    <mergeCell ref="K19:L19"/>
    <mergeCell ref="M19:Q19"/>
    <mergeCell ref="R19:S19"/>
    <mergeCell ref="U19:V19"/>
    <mergeCell ref="C20:G20"/>
    <mergeCell ref="H20:I20"/>
    <mergeCell ref="K20:L20"/>
    <mergeCell ref="M20:Q20"/>
    <mergeCell ref="R20:S20"/>
    <mergeCell ref="U18:V18"/>
    <mergeCell ref="C17:G17"/>
    <mergeCell ref="H17:I17"/>
    <mergeCell ref="K17:L17"/>
    <mergeCell ref="M17:Q17"/>
    <mergeCell ref="R17:S17"/>
    <mergeCell ref="U17:V17"/>
    <mergeCell ref="C18:G18"/>
    <mergeCell ref="H18:I18"/>
    <mergeCell ref="K18:L18"/>
    <mergeCell ref="M18:Q18"/>
    <mergeCell ref="R18:S18"/>
    <mergeCell ref="U16:V16"/>
    <mergeCell ref="C15:G15"/>
    <mergeCell ref="H15:I15"/>
    <mergeCell ref="K15:L15"/>
    <mergeCell ref="M15:Q15"/>
    <mergeCell ref="R15:S15"/>
    <mergeCell ref="U15:V15"/>
    <mergeCell ref="C16:G16"/>
    <mergeCell ref="H16:I16"/>
    <mergeCell ref="K16:L16"/>
    <mergeCell ref="M16:Q16"/>
    <mergeCell ref="R16:S16"/>
    <mergeCell ref="U14:V14"/>
    <mergeCell ref="C12:G12"/>
    <mergeCell ref="H12:L12"/>
    <mergeCell ref="M12:Q12"/>
    <mergeCell ref="R12:V12"/>
    <mergeCell ref="C13:G13"/>
    <mergeCell ref="H13:I13"/>
    <mergeCell ref="K13:L13"/>
    <mergeCell ref="M13:Q13"/>
    <mergeCell ref="R13:S13"/>
    <mergeCell ref="U13:V13"/>
    <mergeCell ref="C14:G14"/>
    <mergeCell ref="H14:I14"/>
    <mergeCell ref="K14:L14"/>
    <mergeCell ref="M14:Q14"/>
    <mergeCell ref="R14:S14"/>
    <mergeCell ref="M9:V11"/>
    <mergeCell ref="C5:E5"/>
    <mergeCell ref="F5:H5"/>
    <mergeCell ref="C6:D6"/>
    <mergeCell ref="F6:G6"/>
    <mergeCell ref="C9:L11"/>
  </mergeCells>
  <phoneticPr fontId="4"/>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2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4D82A-B46E-40E8-A555-6820EA7A59E6}">
  <sheetPr>
    <tabColor rgb="FFFFFF00"/>
  </sheetPr>
  <dimension ref="A1:AK30"/>
  <sheetViews>
    <sheetView showGridLines="0" view="pageBreakPreview" zoomScale="85" zoomScaleNormal="100" zoomScaleSheetLayoutView="85" workbookViewId="0">
      <selection activeCell="M7" sqref="M7:N8"/>
    </sheetView>
  </sheetViews>
  <sheetFormatPr defaultColWidth="8.6328125" defaultRowHeight="18" customHeight="1" x14ac:dyDescent="0.2"/>
  <cols>
    <col min="1" max="1" width="3.26953125" style="377" customWidth="1"/>
    <col min="2" max="4" width="5.81640625" style="377" customWidth="1"/>
    <col min="5" max="14" width="5.6328125" style="377" customWidth="1"/>
    <col min="15" max="15" width="4.08984375" style="377" customWidth="1"/>
    <col min="16" max="16" width="3" style="377" customWidth="1"/>
    <col min="17" max="17" width="2.6328125" style="377" customWidth="1"/>
    <col min="18" max="18" width="2.26953125" style="377" customWidth="1"/>
    <col min="19" max="20" width="4.26953125" style="377" customWidth="1"/>
    <col min="21" max="72" width="4.6328125" style="377" customWidth="1"/>
    <col min="73" max="16384" width="8.6328125" style="377"/>
  </cols>
  <sheetData>
    <row r="1" spans="1:37" s="618" customFormat="1" ht="15" customHeight="1" x14ac:dyDescent="0.2">
      <c r="A1" s="616"/>
      <c r="B1" s="616"/>
      <c r="C1" s="617"/>
      <c r="D1" s="617"/>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c r="AG1" s="616"/>
      <c r="AH1" s="616"/>
      <c r="AI1" s="616"/>
      <c r="AJ1" s="616"/>
      <c r="AK1" s="616"/>
    </row>
    <row r="2" spans="1:37" ht="18" customHeight="1" x14ac:dyDescent="0.2">
      <c r="A2" s="460"/>
      <c r="B2" s="598" t="s">
        <v>1241</v>
      </c>
      <c r="C2" s="597"/>
      <c r="D2" s="597"/>
      <c r="E2" s="597"/>
      <c r="F2" s="597"/>
      <c r="G2" s="619"/>
      <c r="H2" s="619"/>
      <c r="I2" s="619"/>
      <c r="J2" s="619"/>
      <c r="M2" s="597"/>
      <c r="N2" s="597"/>
      <c r="O2" s="597"/>
      <c r="P2" s="597"/>
      <c r="Q2" s="597"/>
    </row>
    <row r="3" spans="1:37" s="378" customFormat="1" ht="26.25" customHeight="1" x14ac:dyDescent="0.2">
      <c r="B3" s="1325" t="s">
        <v>29</v>
      </c>
      <c r="C3" s="1628"/>
      <c r="D3" s="1326"/>
      <c r="E3" s="1737" t="s">
        <v>1242</v>
      </c>
      <c r="F3" s="1738"/>
      <c r="G3" s="1737" t="s">
        <v>1243</v>
      </c>
      <c r="H3" s="1738"/>
      <c r="I3" s="1737" t="s">
        <v>1244</v>
      </c>
      <c r="J3" s="1738"/>
      <c r="K3" s="1737" t="s">
        <v>1245</v>
      </c>
      <c r="L3" s="1738"/>
      <c r="M3" s="1737" t="s">
        <v>1246</v>
      </c>
      <c r="N3" s="1738"/>
      <c r="O3" s="1325" t="s">
        <v>38</v>
      </c>
      <c r="P3" s="1628"/>
      <c r="Q3" s="1628"/>
      <c r="R3" s="1326"/>
      <c r="S3" s="1325" t="s">
        <v>1247</v>
      </c>
      <c r="T3" s="1628"/>
      <c r="U3" s="1326"/>
      <c r="V3" s="1325" t="s">
        <v>1248</v>
      </c>
      <c r="W3" s="1628"/>
      <c r="X3" s="1326"/>
      <c r="Y3" s="1325" t="s">
        <v>1249</v>
      </c>
      <c r="Z3" s="1628"/>
      <c r="AA3" s="1326"/>
      <c r="AB3" s="1325" t="s">
        <v>1250</v>
      </c>
      <c r="AC3" s="1628"/>
      <c r="AD3" s="1326"/>
      <c r="AE3" s="1325" t="s">
        <v>1251</v>
      </c>
      <c r="AF3" s="1628"/>
      <c r="AG3" s="1326"/>
      <c r="AH3" s="1325" t="s">
        <v>93</v>
      </c>
      <c r="AI3" s="1628"/>
      <c r="AJ3" s="1628"/>
      <c r="AK3" s="1326"/>
    </row>
    <row r="4" spans="1:37" s="378" customFormat="1" ht="37.9" customHeight="1" x14ac:dyDescent="0.2">
      <c r="B4" s="1327"/>
      <c r="C4" s="1629"/>
      <c r="D4" s="1328"/>
      <c r="E4" s="1739"/>
      <c r="F4" s="1740"/>
      <c r="G4" s="1739"/>
      <c r="H4" s="1740"/>
      <c r="I4" s="1739"/>
      <c r="J4" s="1740"/>
      <c r="K4" s="1739"/>
      <c r="L4" s="1740"/>
      <c r="M4" s="1739"/>
      <c r="N4" s="1740"/>
      <c r="O4" s="1327"/>
      <c r="P4" s="1629"/>
      <c r="Q4" s="1629"/>
      <c r="R4" s="1328"/>
      <c r="S4" s="1327"/>
      <c r="T4" s="1629"/>
      <c r="U4" s="1328"/>
      <c r="V4" s="1327"/>
      <c r="W4" s="1629"/>
      <c r="X4" s="1328"/>
      <c r="Y4" s="1327"/>
      <c r="Z4" s="1629"/>
      <c r="AA4" s="1328"/>
      <c r="AB4" s="1327"/>
      <c r="AC4" s="1629"/>
      <c r="AD4" s="1328"/>
      <c r="AE4" s="1327"/>
      <c r="AF4" s="1629"/>
      <c r="AG4" s="1328"/>
      <c r="AH4" s="1327"/>
      <c r="AI4" s="1629"/>
      <c r="AJ4" s="1629"/>
      <c r="AK4" s="1328"/>
    </row>
    <row r="5" spans="1:37" s="378" customFormat="1" ht="18.649999999999999" customHeight="1" x14ac:dyDescent="0.2">
      <c r="B5" s="1325" t="s">
        <v>1252</v>
      </c>
      <c r="C5" s="1628"/>
      <c r="D5" s="1326"/>
      <c r="E5" s="1666">
        <v>200</v>
      </c>
      <c r="F5" s="1668"/>
      <c r="G5" s="1666">
        <v>220</v>
      </c>
      <c r="H5" s="1668"/>
      <c r="I5" s="1666">
        <v>240</v>
      </c>
      <c r="J5" s="1668"/>
      <c r="K5" s="1666">
        <v>260</v>
      </c>
      <c r="L5" s="1668"/>
      <c r="M5" s="1666">
        <v>300</v>
      </c>
      <c r="N5" s="1668"/>
      <c r="O5" s="1723">
        <v>800</v>
      </c>
      <c r="P5" s="1724"/>
      <c r="Q5" s="1727" t="s">
        <v>503</v>
      </c>
      <c r="R5" s="1728"/>
      <c r="S5" s="1731">
        <f>E5*O5/10</f>
        <v>16000</v>
      </c>
      <c r="T5" s="1732"/>
      <c r="U5" s="1733"/>
      <c r="V5" s="1731">
        <f>G5*O5/10</f>
        <v>17600</v>
      </c>
      <c r="W5" s="1732"/>
      <c r="X5" s="1733"/>
      <c r="Y5" s="1731">
        <f>I5*O5/10</f>
        <v>19200</v>
      </c>
      <c r="Z5" s="1732"/>
      <c r="AA5" s="1733"/>
      <c r="AB5" s="1731">
        <f>K5*O5/10</f>
        <v>20800</v>
      </c>
      <c r="AC5" s="1732"/>
      <c r="AD5" s="1733"/>
      <c r="AE5" s="1731">
        <f>M5*O5/10</f>
        <v>24000</v>
      </c>
      <c r="AF5" s="1732"/>
      <c r="AG5" s="1733"/>
      <c r="AH5" s="1741"/>
      <c r="AI5" s="1742"/>
      <c r="AJ5" s="1742"/>
      <c r="AK5" s="1743"/>
    </row>
    <row r="6" spans="1:37" s="378" customFormat="1" ht="18.649999999999999" customHeight="1" x14ac:dyDescent="0.2">
      <c r="B6" s="1327"/>
      <c r="C6" s="1629"/>
      <c r="D6" s="1328"/>
      <c r="E6" s="1669"/>
      <c r="F6" s="1671"/>
      <c r="G6" s="1669"/>
      <c r="H6" s="1671"/>
      <c r="I6" s="1669"/>
      <c r="J6" s="1671"/>
      <c r="K6" s="1669"/>
      <c r="L6" s="1671"/>
      <c r="M6" s="1669"/>
      <c r="N6" s="1671"/>
      <c r="O6" s="1725"/>
      <c r="P6" s="1726"/>
      <c r="Q6" s="1729"/>
      <c r="R6" s="1730"/>
      <c r="S6" s="1734"/>
      <c r="T6" s="1735"/>
      <c r="U6" s="1736"/>
      <c r="V6" s="1734"/>
      <c r="W6" s="1735"/>
      <c r="X6" s="1736"/>
      <c r="Y6" s="1734"/>
      <c r="Z6" s="1735"/>
      <c r="AA6" s="1736"/>
      <c r="AB6" s="1734"/>
      <c r="AC6" s="1735"/>
      <c r="AD6" s="1736"/>
      <c r="AE6" s="1734"/>
      <c r="AF6" s="1735"/>
      <c r="AG6" s="1736"/>
      <c r="AH6" s="1744"/>
      <c r="AI6" s="1745"/>
      <c r="AJ6" s="1745"/>
      <c r="AK6" s="1746"/>
    </row>
    <row r="7" spans="1:37" s="378" customFormat="1" ht="18.649999999999999" customHeight="1" x14ac:dyDescent="0.2">
      <c r="B7" s="1325" t="s">
        <v>1253</v>
      </c>
      <c r="C7" s="1628"/>
      <c r="D7" s="1326"/>
      <c r="E7" s="1666"/>
      <c r="F7" s="1668"/>
      <c r="G7" s="1666"/>
      <c r="H7" s="1668"/>
      <c r="I7" s="1666"/>
      <c r="J7" s="1668"/>
      <c r="K7" s="1666"/>
      <c r="L7" s="1668"/>
      <c r="M7" s="1666"/>
      <c r="N7" s="1668"/>
      <c r="O7" s="1723">
        <v>4000</v>
      </c>
      <c r="P7" s="1724"/>
      <c r="Q7" s="1727" t="s">
        <v>503</v>
      </c>
      <c r="R7" s="1728"/>
      <c r="S7" s="1731">
        <f>E7*O7/10</f>
        <v>0</v>
      </c>
      <c r="T7" s="1732"/>
      <c r="U7" s="1733"/>
      <c r="V7" s="1731">
        <f>G7*O7/10</f>
        <v>0</v>
      </c>
      <c r="W7" s="1732"/>
      <c r="X7" s="1733"/>
      <c r="Y7" s="1731">
        <f>I7*O7/10</f>
        <v>0</v>
      </c>
      <c r="Z7" s="1732"/>
      <c r="AA7" s="1733"/>
      <c r="AB7" s="1731">
        <f>K7*O7/10</f>
        <v>0</v>
      </c>
      <c r="AC7" s="1732"/>
      <c r="AD7" s="1733"/>
      <c r="AE7" s="1731">
        <f>M7*O7/10</f>
        <v>0</v>
      </c>
      <c r="AF7" s="1732"/>
      <c r="AG7" s="1733"/>
      <c r="AH7" s="1741"/>
      <c r="AI7" s="1742"/>
      <c r="AJ7" s="1742"/>
      <c r="AK7" s="1743"/>
    </row>
    <row r="8" spans="1:37" s="378" customFormat="1" ht="18.649999999999999" customHeight="1" x14ac:dyDescent="0.2">
      <c r="B8" s="1327"/>
      <c r="C8" s="1629"/>
      <c r="D8" s="1328"/>
      <c r="E8" s="1669"/>
      <c r="F8" s="1671"/>
      <c r="G8" s="1669"/>
      <c r="H8" s="1671"/>
      <c r="I8" s="1669"/>
      <c r="J8" s="1671"/>
      <c r="K8" s="1669"/>
      <c r="L8" s="1671"/>
      <c r="M8" s="1669"/>
      <c r="N8" s="1671"/>
      <c r="O8" s="1725"/>
      <c r="P8" s="1726"/>
      <c r="Q8" s="1729"/>
      <c r="R8" s="1730"/>
      <c r="S8" s="1734"/>
      <c r="T8" s="1735"/>
      <c r="U8" s="1736"/>
      <c r="V8" s="1734"/>
      <c r="W8" s="1735"/>
      <c r="X8" s="1736"/>
      <c r="Y8" s="1734"/>
      <c r="Z8" s="1735"/>
      <c r="AA8" s="1736"/>
      <c r="AB8" s="1734"/>
      <c r="AC8" s="1735"/>
      <c r="AD8" s="1736"/>
      <c r="AE8" s="1734"/>
      <c r="AF8" s="1735"/>
      <c r="AG8" s="1736"/>
      <c r="AH8" s="1744"/>
      <c r="AI8" s="1745"/>
      <c r="AJ8" s="1745"/>
      <c r="AK8" s="1746"/>
    </row>
    <row r="9" spans="1:37" s="378" customFormat="1" ht="18.649999999999999" customHeight="1" x14ac:dyDescent="0.2">
      <c r="B9" s="1325" t="s">
        <v>1254</v>
      </c>
      <c r="C9" s="1628"/>
      <c r="D9" s="1326"/>
      <c r="E9" s="1666"/>
      <c r="F9" s="1668"/>
      <c r="G9" s="1666"/>
      <c r="H9" s="1668"/>
      <c r="I9" s="1666"/>
      <c r="J9" s="1668"/>
      <c r="K9" s="1666"/>
      <c r="L9" s="1668"/>
      <c r="M9" s="1666"/>
      <c r="N9" s="1668"/>
      <c r="O9" s="1723">
        <v>8000</v>
      </c>
      <c r="P9" s="1724"/>
      <c r="Q9" s="1727" t="s">
        <v>503</v>
      </c>
      <c r="R9" s="1728"/>
      <c r="S9" s="1731">
        <f>E9*O9/10</f>
        <v>0</v>
      </c>
      <c r="T9" s="1732"/>
      <c r="U9" s="1733"/>
      <c r="V9" s="1731">
        <f>G9*O9/10</f>
        <v>0</v>
      </c>
      <c r="W9" s="1732"/>
      <c r="X9" s="1733"/>
      <c r="Y9" s="1731">
        <f>I9*O9/10</f>
        <v>0</v>
      </c>
      <c r="Z9" s="1732"/>
      <c r="AA9" s="1733"/>
      <c r="AB9" s="1731">
        <f>K9*O9/10</f>
        <v>0</v>
      </c>
      <c r="AC9" s="1732"/>
      <c r="AD9" s="1733"/>
      <c r="AE9" s="1731">
        <f>M9*O9/10</f>
        <v>0</v>
      </c>
      <c r="AF9" s="1732"/>
      <c r="AG9" s="1733"/>
      <c r="AH9" s="1741"/>
      <c r="AI9" s="1742"/>
      <c r="AJ9" s="1742"/>
      <c r="AK9" s="1743"/>
    </row>
    <row r="10" spans="1:37" s="378" customFormat="1" ht="18.649999999999999" customHeight="1" x14ac:dyDescent="0.2">
      <c r="B10" s="1327"/>
      <c r="C10" s="1629"/>
      <c r="D10" s="1328"/>
      <c r="E10" s="1669"/>
      <c r="F10" s="1671"/>
      <c r="G10" s="1669"/>
      <c r="H10" s="1671"/>
      <c r="I10" s="1669"/>
      <c r="J10" s="1671"/>
      <c r="K10" s="1669"/>
      <c r="L10" s="1671"/>
      <c r="M10" s="1669"/>
      <c r="N10" s="1671"/>
      <c r="O10" s="1725"/>
      <c r="P10" s="1726"/>
      <c r="Q10" s="1729"/>
      <c r="R10" s="1730"/>
      <c r="S10" s="1734"/>
      <c r="T10" s="1735"/>
      <c r="U10" s="1736"/>
      <c r="V10" s="1734"/>
      <c r="W10" s="1735"/>
      <c r="X10" s="1736"/>
      <c r="Y10" s="1734"/>
      <c r="Z10" s="1735"/>
      <c r="AA10" s="1736"/>
      <c r="AB10" s="1734"/>
      <c r="AC10" s="1735"/>
      <c r="AD10" s="1736"/>
      <c r="AE10" s="1734"/>
      <c r="AF10" s="1735"/>
      <c r="AG10" s="1736"/>
      <c r="AH10" s="1744"/>
      <c r="AI10" s="1745"/>
      <c r="AJ10" s="1745"/>
      <c r="AK10" s="1746"/>
    </row>
    <row r="11" spans="1:37" s="378" customFormat="1" ht="18.649999999999999" customHeight="1" x14ac:dyDescent="0.2">
      <c r="B11" s="1325" t="s">
        <v>1255</v>
      </c>
      <c r="C11" s="1628"/>
      <c r="D11" s="1326"/>
      <c r="E11" s="1666"/>
      <c r="F11" s="1668"/>
      <c r="G11" s="1666"/>
      <c r="H11" s="1668"/>
      <c r="I11" s="1666"/>
      <c r="J11" s="1668"/>
      <c r="K11" s="1666"/>
      <c r="L11" s="1668"/>
      <c r="M11" s="1666"/>
      <c r="N11" s="1668"/>
      <c r="O11" s="1723">
        <v>3000</v>
      </c>
      <c r="P11" s="1724"/>
      <c r="Q11" s="1727" t="s">
        <v>503</v>
      </c>
      <c r="R11" s="1728"/>
      <c r="S11" s="1731">
        <f>E11*O11/10</f>
        <v>0</v>
      </c>
      <c r="T11" s="1732"/>
      <c r="U11" s="1733"/>
      <c r="V11" s="1731">
        <f>G11*O11/10</f>
        <v>0</v>
      </c>
      <c r="W11" s="1732"/>
      <c r="X11" s="1733"/>
      <c r="Y11" s="1731">
        <f>I11*O11/10</f>
        <v>0</v>
      </c>
      <c r="Z11" s="1732"/>
      <c r="AA11" s="1733"/>
      <c r="AB11" s="1731">
        <f>K11*O11/10</f>
        <v>0</v>
      </c>
      <c r="AC11" s="1732"/>
      <c r="AD11" s="1733"/>
      <c r="AE11" s="1731">
        <f>M11*O11/10</f>
        <v>0</v>
      </c>
      <c r="AF11" s="1732"/>
      <c r="AG11" s="1733"/>
      <c r="AH11" s="1741"/>
      <c r="AI11" s="1742"/>
      <c r="AJ11" s="1742"/>
      <c r="AK11" s="1743"/>
    </row>
    <row r="12" spans="1:37" s="378" customFormat="1" ht="18.649999999999999" customHeight="1" x14ac:dyDescent="0.2">
      <c r="B12" s="1327"/>
      <c r="C12" s="1629"/>
      <c r="D12" s="1328"/>
      <c r="E12" s="1669"/>
      <c r="F12" s="1671"/>
      <c r="G12" s="1669"/>
      <c r="H12" s="1671"/>
      <c r="I12" s="1669"/>
      <c r="J12" s="1671"/>
      <c r="K12" s="1669"/>
      <c r="L12" s="1671"/>
      <c r="M12" s="1669"/>
      <c r="N12" s="1671"/>
      <c r="O12" s="1725"/>
      <c r="P12" s="1726"/>
      <c r="Q12" s="1729"/>
      <c r="R12" s="1730"/>
      <c r="S12" s="1734"/>
      <c r="T12" s="1735"/>
      <c r="U12" s="1736"/>
      <c r="V12" s="1734"/>
      <c r="W12" s="1735"/>
      <c r="X12" s="1736"/>
      <c r="Y12" s="1734"/>
      <c r="Z12" s="1735"/>
      <c r="AA12" s="1736"/>
      <c r="AB12" s="1734"/>
      <c r="AC12" s="1735"/>
      <c r="AD12" s="1736"/>
      <c r="AE12" s="1734"/>
      <c r="AF12" s="1735"/>
      <c r="AG12" s="1736"/>
      <c r="AH12" s="1744"/>
      <c r="AI12" s="1745"/>
      <c r="AJ12" s="1745"/>
      <c r="AK12" s="1746"/>
    </row>
    <row r="13" spans="1:37" s="378" customFormat="1" ht="18.649999999999999" customHeight="1" x14ac:dyDescent="0.2">
      <c r="B13" s="1325" t="s">
        <v>1256</v>
      </c>
      <c r="C13" s="1628"/>
      <c r="D13" s="1326"/>
      <c r="E13" s="1666"/>
      <c r="F13" s="1668"/>
      <c r="G13" s="1666"/>
      <c r="H13" s="1668"/>
      <c r="I13" s="1666"/>
      <c r="J13" s="1668"/>
      <c r="K13" s="1666"/>
      <c r="L13" s="1668"/>
      <c r="M13" s="1666"/>
      <c r="N13" s="1668"/>
      <c r="O13" s="1723">
        <v>4000</v>
      </c>
      <c r="P13" s="1724"/>
      <c r="Q13" s="1727" t="s">
        <v>503</v>
      </c>
      <c r="R13" s="1728"/>
      <c r="S13" s="1731">
        <f>E13*O13/10</f>
        <v>0</v>
      </c>
      <c r="T13" s="1732"/>
      <c r="U13" s="1733"/>
      <c r="V13" s="1731">
        <f>G13*O13/10</f>
        <v>0</v>
      </c>
      <c r="W13" s="1732"/>
      <c r="X13" s="1733"/>
      <c r="Y13" s="1731">
        <f>I13*O13/10</f>
        <v>0</v>
      </c>
      <c r="Z13" s="1732"/>
      <c r="AA13" s="1733"/>
      <c r="AB13" s="1731">
        <f>K13*O13/10</f>
        <v>0</v>
      </c>
      <c r="AC13" s="1732"/>
      <c r="AD13" s="1733"/>
      <c r="AE13" s="1731">
        <f>M13*O13/10</f>
        <v>0</v>
      </c>
      <c r="AF13" s="1732"/>
      <c r="AG13" s="1733"/>
      <c r="AH13" s="1741"/>
      <c r="AI13" s="1742"/>
      <c r="AJ13" s="1742"/>
      <c r="AK13" s="1743"/>
    </row>
    <row r="14" spans="1:37" s="378" customFormat="1" ht="18.649999999999999" customHeight="1" x14ac:dyDescent="0.2">
      <c r="B14" s="1327"/>
      <c r="C14" s="1629"/>
      <c r="D14" s="1328"/>
      <c r="E14" s="1669"/>
      <c r="F14" s="1671"/>
      <c r="G14" s="1669"/>
      <c r="H14" s="1671"/>
      <c r="I14" s="1669"/>
      <c r="J14" s="1671"/>
      <c r="K14" s="1669"/>
      <c r="L14" s="1671"/>
      <c r="M14" s="1669"/>
      <c r="N14" s="1671"/>
      <c r="O14" s="1725"/>
      <c r="P14" s="1726"/>
      <c r="Q14" s="1729"/>
      <c r="R14" s="1730"/>
      <c r="S14" s="1734"/>
      <c r="T14" s="1735"/>
      <c r="U14" s="1736"/>
      <c r="V14" s="1734"/>
      <c r="W14" s="1735"/>
      <c r="X14" s="1736"/>
      <c r="Y14" s="1734"/>
      <c r="Z14" s="1735"/>
      <c r="AA14" s="1736"/>
      <c r="AB14" s="1734"/>
      <c r="AC14" s="1735"/>
      <c r="AD14" s="1736"/>
      <c r="AE14" s="1734"/>
      <c r="AF14" s="1735"/>
      <c r="AG14" s="1736"/>
      <c r="AH14" s="1744"/>
      <c r="AI14" s="1745"/>
      <c r="AJ14" s="1745"/>
      <c r="AK14" s="1746"/>
    </row>
    <row r="15" spans="1:37" s="378" customFormat="1" ht="18.649999999999999" customHeight="1" x14ac:dyDescent="0.2">
      <c r="B15" s="1325" t="s">
        <v>1257</v>
      </c>
      <c r="C15" s="1628"/>
      <c r="D15" s="1326"/>
      <c r="E15" s="1666"/>
      <c r="F15" s="1668"/>
      <c r="G15" s="1666"/>
      <c r="H15" s="1668"/>
      <c r="I15" s="1666"/>
      <c r="J15" s="1668"/>
      <c r="K15" s="1666"/>
      <c r="L15" s="1668"/>
      <c r="M15" s="1666"/>
      <c r="N15" s="1668"/>
      <c r="O15" s="1723">
        <v>3000</v>
      </c>
      <c r="P15" s="1724"/>
      <c r="Q15" s="1727" t="s">
        <v>503</v>
      </c>
      <c r="R15" s="1728"/>
      <c r="S15" s="1731">
        <f>E15*O15/10</f>
        <v>0</v>
      </c>
      <c r="T15" s="1732"/>
      <c r="U15" s="1733"/>
      <c r="V15" s="1731">
        <f>G15*O15/10</f>
        <v>0</v>
      </c>
      <c r="W15" s="1732"/>
      <c r="X15" s="1733"/>
      <c r="Y15" s="1731">
        <f>I15*O15/10</f>
        <v>0</v>
      </c>
      <c r="Z15" s="1732"/>
      <c r="AA15" s="1733"/>
      <c r="AB15" s="1731">
        <f>K15*O15/10</f>
        <v>0</v>
      </c>
      <c r="AC15" s="1732"/>
      <c r="AD15" s="1733"/>
      <c r="AE15" s="1731">
        <f>M15*O15/10</f>
        <v>0</v>
      </c>
      <c r="AF15" s="1732"/>
      <c r="AG15" s="1733"/>
      <c r="AH15" s="1741"/>
      <c r="AI15" s="1742"/>
      <c r="AJ15" s="1742"/>
      <c r="AK15" s="1743"/>
    </row>
    <row r="16" spans="1:37" s="378" customFormat="1" ht="18.649999999999999" customHeight="1" thickBot="1" x14ac:dyDescent="0.25">
      <c r="B16" s="1772"/>
      <c r="C16" s="1773"/>
      <c r="D16" s="1774"/>
      <c r="E16" s="1747"/>
      <c r="F16" s="1748"/>
      <c r="G16" s="1747"/>
      <c r="H16" s="1748"/>
      <c r="I16" s="1747"/>
      <c r="J16" s="1748"/>
      <c r="K16" s="1747"/>
      <c r="L16" s="1748"/>
      <c r="M16" s="1747"/>
      <c r="N16" s="1748"/>
      <c r="O16" s="1749"/>
      <c r="P16" s="1750"/>
      <c r="Q16" s="1767"/>
      <c r="R16" s="1768"/>
      <c r="S16" s="1769"/>
      <c r="T16" s="1770"/>
      <c r="U16" s="1771"/>
      <c r="V16" s="1769"/>
      <c r="W16" s="1770"/>
      <c r="X16" s="1771"/>
      <c r="Y16" s="1769"/>
      <c r="Z16" s="1770"/>
      <c r="AA16" s="1771"/>
      <c r="AB16" s="1769"/>
      <c r="AC16" s="1770"/>
      <c r="AD16" s="1771"/>
      <c r="AE16" s="1769"/>
      <c r="AF16" s="1770"/>
      <c r="AG16" s="1771"/>
      <c r="AH16" s="1757"/>
      <c r="AI16" s="1758"/>
      <c r="AJ16" s="1758"/>
      <c r="AK16" s="1759"/>
    </row>
    <row r="17" spans="2:37" s="378" customFormat="1" ht="25.5" customHeight="1" thickTop="1" x14ac:dyDescent="0.6">
      <c r="B17" s="1760" t="s">
        <v>34</v>
      </c>
      <c r="C17" s="1761"/>
      <c r="D17" s="1762"/>
      <c r="E17" s="1763">
        <f>SUM(E5:F16)</f>
        <v>200</v>
      </c>
      <c r="F17" s="1764"/>
      <c r="G17" s="1763">
        <f>SUM(G5:H16)</f>
        <v>220</v>
      </c>
      <c r="H17" s="1764"/>
      <c r="I17" s="1763">
        <f>SUM(I5:J16)</f>
        <v>240</v>
      </c>
      <c r="J17" s="1764"/>
      <c r="K17" s="1763">
        <f>SUM(K5:L16)</f>
        <v>260</v>
      </c>
      <c r="L17" s="1764"/>
      <c r="M17" s="1763">
        <f>SUM(M5:N16)</f>
        <v>300</v>
      </c>
      <c r="N17" s="1764"/>
      <c r="O17" s="1765"/>
      <c r="P17" s="1766"/>
      <c r="Q17" s="1766"/>
      <c r="R17" s="620"/>
      <c r="S17" s="1751">
        <f>SUM(S5:U16)</f>
        <v>16000</v>
      </c>
      <c r="T17" s="1752"/>
      <c r="U17" s="1753"/>
      <c r="V17" s="1751">
        <f>SUM(V5:X16)</f>
        <v>17600</v>
      </c>
      <c r="W17" s="1752"/>
      <c r="X17" s="1753"/>
      <c r="Y17" s="1751">
        <f>SUM(Y5:AA16)</f>
        <v>19200</v>
      </c>
      <c r="Z17" s="1752"/>
      <c r="AA17" s="1753"/>
      <c r="AB17" s="1751">
        <f>SUM(AB5:AD16)</f>
        <v>20800</v>
      </c>
      <c r="AC17" s="1752"/>
      <c r="AD17" s="1753"/>
      <c r="AE17" s="1751">
        <f>SUM(AE5:AG16)</f>
        <v>24000</v>
      </c>
      <c r="AF17" s="1752"/>
      <c r="AG17" s="1753"/>
      <c r="AH17" s="1754"/>
      <c r="AI17" s="1755"/>
      <c r="AJ17" s="1755"/>
      <c r="AK17" s="1756"/>
    </row>
    <row r="19" spans="2:37" ht="18" customHeight="1" x14ac:dyDescent="0.2">
      <c r="B19" s="377" t="s">
        <v>1258</v>
      </c>
    </row>
    <row r="20" spans="2:37" ht="18" customHeight="1" x14ac:dyDescent="0.2">
      <c r="B20" s="377" t="s">
        <v>1259</v>
      </c>
    </row>
    <row r="21" spans="2:37" ht="18" customHeight="1" x14ac:dyDescent="0.2">
      <c r="B21" s="377" t="s">
        <v>1260</v>
      </c>
    </row>
    <row r="23" spans="2:37" ht="18" customHeight="1" x14ac:dyDescent="0.2">
      <c r="B23" s="377" t="s">
        <v>1261</v>
      </c>
    </row>
    <row r="24" spans="2:37" ht="18" customHeight="1" x14ac:dyDescent="0.2">
      <c r="B24" s="377" t="s">
        <v>1262</v>
      </c>
      <c r="C24" s="377" t="s">
        <v>1263</v>
      </c>
    </row>
    <row r="25" spans="2:37" ht="18" customHeight="1" x14ac:dyDescent="0.2">
      <c r="B25" s="377" t="s">
        <v>1264</v>
      </c>
    </row>
    <row r="27" spans="2:37" ht="18" customHeight="1" x14ac:dyDescent="0.2">
      <c r="B27" s="377" t="s">
        <v>1265</v>
      </c>
    </row>
    <row r="28" spans="2:37" ht="18" customHeight="1" x14ac:dyDescent="0.2">
      <c r="C28" s="377" t="s">
        <v>1266</v>
      </c>
    </row>
    <row r="29" spans="2:37" ht="18" customHeight="1" x14ac:dyDescent="0.2">
      <c r="C29" s="377" t="s">
        <v>1267</v>
      </c>
    </row>
    <row r="30" spans="2:37" ht="18" customHeight="1" x14ac:dyDescent="0.2">
      <c r="C30" s="377" t="s">
        <v>1268</v>
      </c>
    </row>
  </sheetData>
  <sheetProtection sheet="1" objects="1" scenarios="1" formatCells="0"/>
  <dataConsolidate/>
  <mergeCells count="110">
    <mergeCell ref="Y17:AA17"/>
    <mergeCell ref="AB17:AD17"/>
    <mergeCell ref="AE17:AG17"/>
    <mergeCell ref="AH17:AK17"/>
    <mergeCell ref="AH15:AK16"/>
    <mergeCell ref="B17:D17"/>
    <mergeCell ref="E17:F17"/>
    <mergeCell ref="G17:H17"/>
    <mergeCell ref="I17:J17"/>
    <mergeCell ref="K17:L17"/>
    <mergeCell ref="M17:N17"/>
    <mergeCell ref="O17:Q17"/>
    <mergeCell ref="S17:U17"/>
    <mergeCell ref="V17:X17"/>
    <mergeCell ref="Q15:R16"/>
    <mergeCell ref="S15:U16"/>
    <mergeCell ref="V15:X16"/>
    <mergeCell ref="Y15:AA16"/>
    <mergeCell ref="AB15:AD16"/>
    <mergeCell ref="AE15:AG16"/>
    <mergeCell ref="B15:D16"/>
    <mergeCell ref="E15:F16"/>
    <mergeCell ref="G15:H16"/>
    <mergeCell ref="I15:J16"/>
    <mergeCell ref="K15:L16"/>
    <mergeCell ref="M15:N16"/>
    <mergeCell ref="O15:P16"/>
    <mergeCell ref="M13:N14"/>
    <mergeCell ref="O13:P14"/>
    <mergeCell ref="V11:X12"/>
    <mergeCell ref="Y11:AA12"/>
    <mergeCell ref="AB11:AD12"/>
    <mergeCell ref="AE11:AG12"/>
    <mergeCell ref="S11:U12"/>
    <mergeCell ref="AH11:AK12"/>
    <mergeCell ref="B9:D10"/>
    <mergeCell ref="E9:F10"/>
    <mergeCell ref="G9:H10"/>
    <mergeCell ref="B13:D14"/>
    <mergeCell ref="E13:F14"/>
    <mergeCell ref="G13:H14"/>
    <mergeCell ref="I13:J14"/>
    <mergeCell ref="K13:L14"/>
    <mergeCell ref="AB13:AD14"/>
    <mergeCell ref="AE13:AG14"/>
    <mergeCell ref="AH13:AK14"/>
    <mergeCell ref="Q13:R14"/>
    <mergeCell ref="S13:U14"/>
    <mergeCell ref="V13:X14"/>
    <mergeCell ref="Y13:AA14"/>
    <mergeCell ref="B11:D12"/>
    <mergeCell ref="E11:F12"/>
    <mergeCell ref="G11:H12"/>
    <mergeCell ref="I11:J12"/>
    <mergeCell ref="K11:L12"/>
    <mergeCell ref="M11:N12"/>
    <mergeCell ref="O11:P12"/>
    <mergeCell ref="Q11:R12"/>
    <mergeCell ref="I9:J10"/>
    <mergeCell ref="K9:L10"/>
    <mergeCell ref="M9:N10"/>
    <mergeCell ref="O9:P10"/>
    <mergeCell ref="M7:N8"/>
    <mergeCell ref="O7:P8"/>
    <mergeCell ref="AB5:AD6"/>
    <mergeCell ref="AE5:AG6"/>
    <mergeCell ref="AH5:AK6"/>
    <mergeCell ref="AH9:AK10"/>
    <mergeCell ref="Q9:R10"/>
    <mergeCell ref="S9:U10"/>
    <mergeCell ref="V9:X10"/>
    <mergeCell ref="Y9:AA10"/>
    <mergeCell ref="AB9:AD10"/>
    <mergeCell ref="AE9:AG10"/>
    <mergeCell ref="B7:D8"/>
    <mergeCell ref="E7:F8"/>
    <mergeCell ref="G7:H8"/>
    <mergeCell ref="I7:J8"/>
    <mergeCell ref="K7:L8"/>
    <mergeCell ref="AB7:AD8"/>
    <mergeCell ref="AE7:AG8"/>
    <mergeCell ref="AH7:AK8"/>
    <mergeCell ref="Q7:R8"/>
    <mergeCell ref="S7:U8"/>
    <mergeCell ref="V7:X8"/>
    <mergeCell ref="Y7:AA8"/>
    <mergeCell ref="AH3:AK4"/>
    <mergeCell ref="B5:D6"/>
    <mergeCell ref="E5:F6"/>
    <mergeCell ref="G5:H6"/>
    <mergeCell ref="I5:J6"/>
    <mergeCell ref="K5:L6"/>
    <mergeCell ref="M5:N6"/>
    <mergeCell ref="O5:P6"/>
    <mergeCell ref="Q5:R6"/>
    <mergeCell ref="S5:U6"/>
    <mergeCell ref="O3:R4"/>
    <mergeCell ref="S3:U4"/>
    <mergeCell ref="V3:X4"/>
    <mergeCell ref="Y3:AA4"/>
    <mergeCell ref="AB3:AD4"/>
    <mergeCell ref="AE3:AG4"/>
    <mergeCell ref="B3:D4"/>
    <mergeCell ref="E3:F4"/>
    <mergeCell ref="G3:H4"/>
    <mergeCell ref="I3:J4"/>
    <mergeCell ref="K3:L4"/>
    <mergeCell ref="M3:N4"/>
    <mergeCell ref="V5:X6"/>
    <mergeCell ref="Y5:AA6"/>
  </mergeCells>
  <phoneticPr fontId="4"/>
  <dataValidations count="1">
    <dataValidation type="whole" imeMode="off" operator="greaterThanOrEqual" allowBlank="1" showInputMessage="1" showErrorMessage="1" error="小数点以下を切り捨て、整数で入力してください。" sqref="O5 O9 O11 O15 O13 O7" xr:uid="{B4788DF8-B066-4065-9105-5B12CE856BB3}">
      <formula1>0</formula1>
    </dataValidation>
  </dataValidations>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3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55B32-6143-44A2-BF39-72636688838A}">
  <dimension ref="B1:J32"/>
  <sheetViews>
    <sheetView showGridLines="0" view="pageBreakPreview" zoomScale="85" zoomScaleNormal="55" zoomScaleSheetLayoutView="85" workbookViewId="0">
      <selection activeCell="I42" sqref="I42"/>
    </sheetView>
  </sheetViews>
  <sheetFormatPr defaultColWidth="4.90625" defaultRowHeight="17.5" x14ac:dyDescent="0.2"/>
  <cols>
    <col min="1" max="1" width="2.26953125" style="1" customWidth="1"/>
    <col min="2" max="2" width="4.08984375" style="1" customWidth="1"/>
    <col min="3" max="3" width="26.90625" style="1" customWidth="1"/>
    <col min="4" max="4" width="14" style="1" customWidth="1"/>
    <col min="5" max="5" width="7.36328125" style="1" customWidth="1"/>
    <col min="6" max="6" width="4.90625" style="1" customWidth="1"/>
    <col min="7" max="7" width="29.453125" style="1" customWidth="1"/>
    <col min="8" max="8" width="14" style="1" customWidth="1"/>
    <col min="9" max="9" width="7.36328125" style="1" customWidth="1"/>
    <col min="10" max="10" width="31.36328125" style="1" customWidth="1"/>
    <col min="11" max="11" width="3.08984375" style="1" customWidth="1"/>
    <col min="12" max="249" width="9" style="1" customWidth="1"/>
    <col min="250" max="250" width="2.26953125" style="1" customWidth="1"/>
    <col min="251" max="251" width="4.90625" style="1" customWidth="1"/>
    <col min="252" max="252" width="25.90625" style="1" customWidth="1"/>
    <col min="253" max="253" width="4.90625" style="1" customWidth="1"/>
    <col min="254" max="254" width="25.90625" style="1" customWidth="1"/>
    <col min="255" max="255" width="4.90625" style="1" customWidth="1"/>
    <col min="256" max="256" width="25.90625" style="1" customWidth="1"/>
    <col min="257" max="16384" width="4.90625" style="1"/>
  </cols>
  <sheetData>
    <row r="1" spans="2:10" x14ac:dyDescent="0.2">
      <c r="B1" s="1" t="s">
        <v>1269</v>
      </c>
    </row>
    <row r="2" spans="2:10" ht="22.5" x14ac:dyDescent="0.2">
      <c r="B2" s="18" t="s">
        <v>1270</v>
      </c>
      <c r="C2" s="19"/>
      <c r="D2" s="19"/>
      <c r="E2" s="19"/>
      <c r="F2" s="19"/>
      <c r="G2" s="19"/>
      <c r="H2" s="19"/>
      <c r="I2" s="19"/>
      <c r="J2" s="19" t="s">
        <v>1110</v>
      </c>
    </row>
    <row r="3" spans="2:10" s="45" customFormat="1" ht="24" customHeight="1" x14ac:dyDescent="0.2">
      <c r="J3" s="621"/>
    </row>
    <row r="4" spans="2:10" s="14" customFormat="1" ht="14.25" customHeight="1" x14ac:dyDescent="0.2">
      <c r="B4" s="22"/>
      <c r="C4" s="22"/>
      <c r="D4" s="343"/>
      <c r="E4" s="22"/>
      <c r="F4" s="19"/>
      <c r="G4" s="22"/>
      <c r="H4" s="343"/>
      <c r="I4" s="22"/>
      <c r="J4" s="24"/>
    </row>
    <row r="5" spans="2:10" x14ac:dyDescent="0.2">
      <c r="B5" s="25"/>
      <c r="C5" s="26"/>
      <c r="D5" s="27"/>
      <c r="E5" s="27"/>
      <c r="F5" s="27"/>
      <c r="G5" s="27"/>
      <c r="H5" s="27"/>
      <c r="I5" s="27"/>
      <c r="J5" s="323"/>
    </row>
    <row r="6" spans="2:10" x14ac:dyDescent="0.2">
      <c r="B6" s="25"/>
      <c r="C6" s="29"/>
      <c r="J6" s="25"/>
    </row>
    <row r="7" spans="2:10" x14ac:dyDescent="0.2">
      <c r="B7" s="25"/>
      <c r="C7" s="29"/>
      <c r="J7" s="25"/>
    </row>
    <row r="8" spans="2:10" x14ac:dyDescent="0.2">
      <c r="B8" s="25"/>
      <c r="C8" s="29"/>
      <c r="J8" s="25"/>
    </row>
    <row r="9" spans="2:10" x14ac:dyDescent="0.2">
      <c r="B9" s="25"/>
      <c r="C9" s="29"/>
      <c r="J9" s="25"/>
    </row>
    <row r="10" spans="2:10" x14ac:dyDescent="0.2">
      <c r="B10" s="25"/>
      <c r="C10" s="29"/>
      <c r="J10" s="25"/>
    </row>
    <row r="11" spans="2:10" x14ac:dyDescent="0.2">
      <c r="B11" s="25"/>
      <c r="C11" s="29"/>
      <c r="J11" s="25"/>
    </row>
    <row r="12" spans="2:10" x14ac:dyDescent="0.2">
      <c r="B12" s="25"/>
      <c r="C12" s="29"/>
      <c r="J12" s="25"/>
    </row>
    <row r="13" spans="2:10" x14ac:dyDescent="0.2">
      <c r="B13" s="25"/>
      <c r="C13" s="29"/>
      <c r="J13" s="25"/>
    </row>
    <row r="14" spans="2:10" x14ac:dyDescent="0.2">
      <c r="B14" s="25"/>
      <c r="C14" s="29"/>
      <c r="J14" s="25"/>
    </row>
    <row r="15" spans="2:10" x14ac:dyDescent="0.2">
      <c r="B15" s="25"/>
      <c r="C15" s="29"/>
      <c r="J15" s="25"/>
    </row>
    <row r="16" spans="2:10" x14ac:dyDescent="0.2">
      <c r="B16" s="25"/>
      <c r="C16" s="29"/>
      <c r="J16" s="25"/>
    </row>
    <row r="17" spans="2:10" x14ac:dyDescent="0.2">
      <c r="B17" s="25"/>
      <c r="C17" s="29"/>
      <c r="J17" s="25"/>
    </row>
    <row r="18" spans="2:10" x14ac:dyDescent="0.2">
      <c r="B18" s="25"/>
      <c r="C18" s="29"/>
      <c r="J18" s="25"/>
    </row>
    <row r="19" spans="2:10" x14ac:dyDescent="0.2">
      <c r="B19" s="25"/>
      <c r="C19" s="29"/>
      <c r="J19" s="25"/>
    </row>
    <row r="20" spans="2:10" x14ac:dyDescent="0.2">
      <c r="B20" s="25"/>
      <c r="C20" s="29"/>
      <c r="J20" s="25"/>
    </row>
    <row r="21" spans="2:10" x14ac:dyDescent="0.2">
      <c r="B21" s="25"/>
      <c r="C21" s="29"/>
      <c r="J21" s="25"/>
    </row>
    <row r="22" spans="2:10" x14ac:dyDescent="0.2">
      <c r="B22" s="25"/>
      <c r="C22" s="29"/>
      <c r="J22" s="25"/>
    </row>
    <row r="23" spans="2:10" x14ac:dyDescent="0.2">
      <c r="B23" s="25"/>
      <c r="C23" s="29"/>
      <c r="J23" s="25"/>
    </row>
    <row r="24" spans="2:10" x14ac:dyDescent="0.2">
      <c r="B24" s="25"/>
      <c r="C24" s="29"/>
      <c r="J24" s="25"/>
    </row>
    <row r="25" spans="2:10" x14ac:dyDescent="0.2">
      <c r="B25" s="25"/>
      <c r="C25" s="29"/>
      <c r="J25" s="25"/>
    </row>
    <row r="26" spans="2:10" x14ac:dyDescent="0.2">
      <c r="B26" s="25"/>
      <c r="C26" s="29"/>
      <c r="J26" s="25"/>
    </row>
    <row r="27" spans="2:10" x14ac:dyDescent="0.2">
      <c r="B27" s="25"/>
      <c r="C27" s="29"/>
      <c r="J27" s="25"/>
    </row>
    <row r="28" spans="2:10" x14ac:dyDescent="0.2">
      <c r="B28" s="25"/>
      <c r="C28" s="29"/>
      <c r="J28" s="25"/>
    </row>
    <row r="29" spans="2:10" x14ac:dyDescent="0.2">
      <c r="B29" s="25"/>
      <c r="C29" s="29"/>
      <c r="J29" s="25"/>
    </row>
    <row r="30" spans="2:10" x14ac:dyDescent="0.2">
      <c r="B30" s="25"/>
      <c r="C30" s="29"/>
      <c r="J30" s="25"/>
    </row>
    <row r="31" spans="2:10" x14ac:dyDescent="0.2">
      <c r="B31" s="25"/>
      <c r="C31" s="30"/>
      <c r="D31" s="31"/>
      <c r="E31" s="31"/>
      <c r="F31" s="31"/>
      <c r="G31" s="31"/>
      <c r="H31" s="31"/>
      <c r="I31" s="31"/>
      <c r="J31" s="32"/>
    </row>
    <row r="32" spans="2:10" x14ac:dyDescent="0.2">
      <c r="C32" s="1" t="s">
        <v>1271</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40"/>
  <sheetViews>
    <sheetView view="pageBreakPreview" zoomScale="89" zoomScaleNormal="100" zoomScaleSheetLayoutView="89" workbookViewId="0">
      <selection activeCell="K12" sqref="K12"/>
    </sheetView>
  </sheetViews>
  <sheetFormatPr defaultColWidth="3.6328125" defaultRowHeight="20.149999999999999" customHeight="1" x14ac:dyDescent="0.2"/>
  <cols>
    <col min="1" max="1" width="2.26953125" style="59" customWidth="1"/>
    <col min="2" max="2" width="4.08984375" style="59" customWidth="1"/>
    <col min="3" max="3" width="11.6328125" style="59" customWidth="1"/>
    <col min="4" max="4" width="5.90625" style="59" customWidth="1"/>
    <col min="5" max="5" width="6.6328125" style="59" customWidth="1"/>
    <col min="6" max="6" width="14.7265625" style="59" customWidth="1"/>
    <col min="7" max="8" width="23.90625" style="59" customWidth="1"/>
    <col min="9" max="9" width="7.7265625" style="59" customWidth="1"/>
    <col min="10" max="10" width="9.7265625" style="59" customWidth="1"/>
    <col min="11" max="11" width="13.453125" style="59" customWidth="1"/>
    <col min="12" max="12" width="7.08984375" style="59" customWidth="1"/>
    <col min="13" max="13" width="2" style="59" customWidth="1"/>
    <col min="14" max="16384" width="3.6328125" style="59"/>
  </cols>
  <sheetData>
    <row r="1" spans="2:12" ht="20.149999999999999" customHeight="1" x14ac:dyDescent="0.2">
      <c r="B1" s="367" t="s">
        <v>1149</v>
      </c>
      <c r="L1" s="368" t="s">
        <v>1150</v>
      </c>
    </row>
    <row r="2" spans="2:12" ht="18" customHeight="1" x14ac:dyDescent="0.2">
      <c r="B2" s="367" t="s">
        <v>1151</v>
      </c>
      <c r="C2" s="367"/>
      <c r="D2" s="367"/>
      <c r="E2" s="367"/>
      <c r="J2" s="1782" t="s">
        <v>1152</v>
      </c>
      <c r="K2" s="1782"/>
      <c r="L2" s="1782"/>
    </row>
    <row r="3" spans="2:12" ht="18" customHeight="1" x14ac:dyDescent="0.2">
      <c r="B3" s="208"/>
      <c r="H3" s="117" t="s">
        <v>794</v>
      </c>
      <c r="J3" s="243"/>
      <c r="K3" s="243"/>
      <c r="L3" s="239" t="str">
        <f>'はじめに（PC）'!D4&amp;""</f>
        <v>○○保全会</v>
      </c>
    </row>
    <row r="4" spans="2:12" ht="22.5" customHeight="1" x14ac:dyDescent="0.2">
      <c r="B4" s="1775" t="s">
        <v>508</v>
      </c>
      <c r="C4" s="1775"/>
      <c r="D4" s="1775"/>
      <c r="E4" s="1775"/>
      <c r="F4" s="1775"/>
      <c r="G4" s="1775"/>
      <c r="H4" s="1775"/>
      <c r="I4" s="1775"/>
      <c r="J4" s="1775"/>
      <c r="K4" s="1775"/>
      <c r="L4" s="1775"/>
    </row>
    <row r="5" spans="2:12" ht="17.25" customHeight="1" x14ac:dyDescent="0.2">
      <c r="B5" s="60" t="s">
        <v>509</v>
      </c>
      <c r="C5" s="61"/>
      <c r="D5" s="61"/>
      <c r="E5" s="61"/>
      <c r="F5" s="61"/>
      <c r="G5" s="61"/>
      <c r="H5" s="61"/>
      <c r="I5" s="61"/>
      <c r="J5" s="61"/>
      <c r="K5" s="61"/>
      <c r="L5" s="62"/>
    </row>
    <row r="6" spans="2:12" ht="17.25" customHeight="1" x14ac:dyDescent="0.2">
      <c r="B6" s="1776" t="s">
        <v>1120</v>
      </c>
      <c r="C6" s="1777"/>
      <c r="D6" s="1777"/>
      <c r="E6" s="1777"/>
      <c r="F6" s="1777"/>
      <c r="G6" s="1777"/>
      <c r="H6" s="1777"/>
      <c r="I6" s="1777"/>
      <c r="J6" s="1777"/>
      <c r="K6" s="1777"/>
      <c r="L6" s="1778"/>
    </row>
    <row r="7" spans="2:12" ht="17.25" customHeight="1" x14ac:dyDescent="0.2">
      <c r="B7" s="1776" t="s">
        <v>1121</v>
      </c>
      <c r="C7" s="1777"/>
      <c r="D7" s="1777"/>
      <c r="E7" s="1777"/>
      <c r="F7" s="1777"/>
      <c r="G7" s="1777"/>
      <c r="H7" s="1777"/>
      <c r="I7" s="1777"/>
      <c r="J7" s="1777"/>
      <c r="K7" s="1777"/>
      <c r="L7" s="1778"/>
    </row>
    <row r="8" spans="2:12" ht="17.25" customHeight="1" x14ac:dyDescent="0.2">
      <c r="B8" s="1779" t="s">
        <v>802</v>
      </c>
      <c r="C8" s="1780"/>
      <c r="D8" s="1780"/>
      <c r="E8" s="1780"/>
      <c r="F8" s="1780"/>
      <c r="G8" s="1780"/>
      <c r="H8" s="1780"/>
      <c r="I8" s="1780"/>
      <c r="J8" s="1780"/>
      <c r="K8" s="1780"/>
      <c r="L8" s="1781"/>
    </row>
    <row r="9" spans="2:12" ht="24" customHeight="1" x14ac:dyDescent="0.2">
      <c r="B9" s="59" t="s">
        <v>510</v>
      </c>
    </row>
    <row r="10" spans="2:12" ht="41.25" customHeight="1" x14ac:dyDescent="0.2">
      <c r="B10" s="63" t="s">
        <v>511</v>
      </c>
      <c r="C10" s="63" t="s">
        <v>512</v>
      </c>
      <c r="D10" s="63" t="s">
        <v>513</v>
      </c>
      <c r="E10" s="63" t="s">
        <v>727</v>
      </c>
      <c r="F10" s="63" t="s">
        <v>514</v>
      </c>
      <c r="G10" s="63" t="s">
        <v>515</v>
      </c>
      <c r="H10" s="63" t="s">
        <v>516</v>
      </c>
      <c r="I10" s="63" t="s">
        <v>517</v>
      </c>
      <c r="J10" s="64" t="s">
        <v>518</v>
      </c>
      <c r="K10" s="63" t="s">
        <v>803</v>
      </c>
      <c r="L10" s="65" t="s">
        <v>519</v>
      </c>
    </row>
    <row r="11" spans="2:12" ht="60" customHeight="1" x14ac:dyDescent="0.2">
      <c r="B11" s="66">
        <v>1</v>
      </c>
      <c r="C11" s="274" t="s">
        <v>1370</v>
      </c>
      <c r="D11" s="275" t="s">
        <v>1371</v>
      </c>
      <c r="E11" s="276" t="s">
        <v>1372</v>
      </c>
      <c r="F11" s="277" t="s">
        <v>1373</v>
      </c>
      <c r="G11" s="277" t="s">
        <v>1374</v>
      </c>
      <c r="H11" s="277" t="s">
        <v>1375</v>
      </c>
      <c r="I11" s="278" t="s">
        <v>1376</v>
      </c>
      <c r="J11" s="276" t="s">
        <v>1377</v>
      </c>
      <c r="K11" s="279" t="s">
        <v>1378</v>
      </c>
      <c r="L11" s="280"/>
    </row>
    <row r="12" spans="2:12" ht="60" customHeight="1" x14ac:dyDescent="0.2">
      <c r="B12" s="66">
        <v>2</v>
      </c>
      <c r="C12" s="274"/>
      <c r="D12" s="275"/>
      <c r="E12" s="275"/>
      <c r="F12" s="277"/>
      <c r="G12" s="277"/>
      <c r="H12" s="277"/>
      <c r="I12" s="278"/>
      <c r="J12" s="276"/>
      <c r="K12" s="279"/>
      <c r="L12" s="280"/>
    </row>
    <row r="13" spans="2:12" ht="60" customHeight="1" x14ac:dyDescent="0.2">
      <c r="B13" s="66">
        <v>3</v>
      </c>
      <c r="C13" s="274"/>
      <c r="D13" s="275"/>
      <c r="E13" s="275"/>
      <c r="F13" s="277"/>
      <c r="G13" s="277"/>
      <c r="H13" s="277"/>
      <c r="I13" s="278"/>
      <c r="J13" s="276"/>
      <c r="K13" s="279"/>
      <c r="L13" s="280"/>
    </row>
    <row r="14" spans="2:12" ht="60" customHeight="1" x14ac:dyDescent="0.2">
      <c r="B14" s="66">
        <v>4</v>
      </c>
      <c r="C14" s="274"/>
      <c r="D14" s="275"/>
      <c r="E14" s="276"/>
      <c r="F14" s="277"/>
      <c r="G14" s="277"/>
      <c r="H14" s="277"/>
      <c r="I14" s="278"/>
      <c r="J14" s="276"/>
      <c r="K14" s="279"/>
      <c r="L14" s="280"/>
    </row>
    <row r="15" spans="2:12" ht="28.5" customHeight="1" x14ac:dyDescent="0.2">
      <c r="B15" s="69">
        <v>5</v>
      </c>
      <c r="C15" s="67"/>
      <c r="D15" s="70"/>
      <c r="E15" s="70"/>
      <c r="F15" s="70"/>
      <c r="G15" s="70"/>
      <c r="H15" s="70"/>
      <c r="I15" s="70"/>
      <c r="J15" s="70"/>
      <c r="K15" s="70"/>
      <c r="L15" s="68"/>
    </row>
    <row r="16" spans="2:12" ht="20.149999999999999" customHeight="1" x14ac:dyDescent="0.2">
      <c r="B16" s="71" t="s">
        <v>753</v>
      </c>
    </row>
    <row r="17" spans="2:12" ht="20.149999999999999" customHeight="1" x14ac:dyDescent="0.2">
      <c r="B17" s="71" t="s">
        <v>804</v>
      </c>
    </row>
    <row r="18" spans="2:12" ht="28.5" customHeight="1" x14ac:dyDescent="0.2">
      <c r="B18" s="59" t="s">
        <v>520</v>
      </c>
    </row>
    <row r="19" spans="2:12" ht="20.149999999999999" customHeight="1" x14ac:dyDescent="0.2">
      <c r="B19" s="71" t="s">
        <v>521</v>
      </c>
    </row>
    <row r="20" spans="2:12" ht="20.149999999999999" customHeight="1" x14ac:dyDescent="0.2">
      <c r="B20" s="72"/>
      <c r="C20" s="73"/>
      <c r="D20" s="73"/>
      <c r="E20" s="73"/>
      <c r="F20" s="73"/>
      <c r="G20" s="73"/>
      <c r="H20" s="73"/>
      <c r="I20" s="73"/>
      <c r="J20" s="73"/>
      <c r="K20" s="73"/>
      <c r="L20" s="74"/>
    </row>
    <row r="21" spans="2:12" ht="20.149999999999999" customHeight="1" x14ac:dyDescent="0.2">
      <c r="B21" s="75"/>
      <c r="L21" s="76"/>
    </row>
    <row r="22" spans="2:12" ht="20.149999999999999" customHeight="1" x14ac:dyDescent="0.2">
      <c r="B22" s="75"/>
      <c r="L22" s="76"/>
    </row>
    <row r="23" spans="2:12" ht="20.149999999999999" customHeight="1" x14ac:dyDescent="0.2">
      <c r="B23" s="75"/>
      <c r="L23" s="76"/>
    </row>
    <row r="24" spans="2:12" ht="20.149999999999999" customHeight="1" x14ac:dyDescent="0.2">
      <c r="B24" s="75"/>
      <c r="L24" s="76"/>
    </row>
    <row r="25" spans="2:12" ht="20.149999999999999" customHeight="1" x14ac:dyDescent="0.2">
      <c r="B25" s="75"/>
      <c r="L25" s="76"/>
    </row>
    <row r="26" spans="2:12" ht="20.149999999999999" customHeight="1" x14ac:dyDescent="0.2">
      <c r="B26" s="75"/>
      <c r="L26" s="76"/>
    </row>
    <row r="27" spans="2:12" ht="20.149999999999999" customHeight="1" x14ac:dyDescent="0.2">
      <c r="B27" s="75"/>
      <c r="L27" s="76"/>
    </row>
    <row r="28" spans="2:12" ht="20.149999999999999" customHeight="1" x14ac:dyDescent="0.2">
      <c r="B28" s="75"/>
      <c r="L28" s="76"/>
    </row>
    <row r="29" spans="2:12" ht="20.149999999999999" customHeight="1" x14ac:dyDescent="0.2">
      <c r="B29" s="75"/>
      <c r="L29" s="76"/>
    </row>
    <row r="30" spans="2:12" ht="20.149999999999999" customHeight="1" x14ac:dyDescent="0.2">
      <c r="B30" s="75"/>
      <c r="L30" s="76"/>
    </row>
    <row r="31" spans="2:12" ht="20.149999999999999" customHeight="1" x14ac:dyDescent="0.2">
      <c r="B31" s="75"/>
      <c r="L31" s="76"/>
    </row>
    <row r="32" spans="2:12" ht="20.149999999999999" customHeight="1" x14ac:dyDescent="0.2">
      <c r="B32" s="75"/>
      <c r="L32" s="76"/>
    </row>
    <row r="33" spans="2:12" ht="20.149999999999999" customHeight="1" x14ac:dyDescent="0.2">
      <c r="B33" s="75"/>
      <c r="L33" s="76"/>
    </row>
    <row r="34" spans="2:12" ht="20.149999999999999" customHeight="1" x14ac:dyDescent="0.2">
      <c r="B34" s="75"/>
      <c r="L34" s="76"/>
    </row>
    <row r="35" spans="2:12" ht="20.149999999999999" customHeight="1" x14ac:dyDescent="0.2">
      <c r="B35" s="75"/>
      <c r="L35" s="76"/>
    </row>
    <row r="36" spans="2:12" ht="20.149999999999999" customHeight="1" x14ac:dyDescent="0.2">
      <c r="B36" s="75"/>
      <c r="L36" s="76"/>
    </row>
    <row r="37" spans="2:12" ht="20.149999999999999" customHeight="1" x14ac:dyDescent="0.2">
      <c r="B37" s="75"/>
      <c r="L37" s="76"/>
    </row>
    <row r="38" spans="2:12" ht="20.149999999999999" customHeight="1" x14ac:dyDescent="0.2">
      <c r="B38" s="75"/>
      <c r="L38" s="76"/>
    </row>
    <row r="39" spans="2:12" ht="20.149999999999999" customHeight="1" x14ac:dyDescent="0.2">
      <c r="B39" s="75"/>
      <c r="L39" s="76"/>
    </row>
    <row r="40" spans="2:12" ht="20.149999999999999" customHeight="1" x14ac:dyDescent="0.2">
      <c r="B40" s="77"/>
      <c r="C40" s="78"/>
      <c r="D40" s="78"/>
      <c r="E40" s="78"/>
      <c r="F40" s="78"/>
      <c r="G40" s="78"/>
      <c r="H40" s="78"/>
      <c r="I40" s="78"/>
      <c r="J40" s="78"/>
      <c r="K40" s="78"/>
      <c r="L40" s="79"/>
    </row>
  </sheetData>
  <mergeCells count="5">
    <mergeCell ref="B4:L4"/>
    <mergeCell ref="B6:L6"/>
    <mergeCell ref="B7:L7"/>
    <mergeCell ref="B8:L8"/>
    <mergeCell ref="J2:L2"/>
  </mergeCells>
  <phoneticPr fontId="4"/>
  <pageMargins left="0.70866141732283472" right="0.70866141732283472" top="0.74803149606299213" bottom="0.74803149606299213" header="0.31496062992125984" footer="0.31496062992125984"/>
  <pageSetup paperSize="9" scale="99" orientation="landscape" cellComments="asDisplayed" r:id="rId1"/>
  <rowBreaks count="1" manualBreakCount="1">
    <brk id="17"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B28"/>
  <sheetViews>
    <sheetView view="pageBreakPreview" zoomScaleNormal="100" zoomScaleSheetLayoutView="100" workbookViewId="0">
      <selection activeCell="B25" sqref="B25"/>
    </sheetView>
  </sheetViews>
  <sheetFormatPr defaultColWidth="9" defaultRowHeight="13" x14ac:dyDescent="0.2"/>
  <cols>
    <col min="1" max="1" width="42.453125" style="46" customWidth="1"/>
    <col min="2" max="2" width="46.26953125" style="46" customWidth="1"/>
    <col min="3" max="16384" width="9" style="46"/>
  </cols>
  <sheetData>
    <row r="1" spans="1:2" ht="21" customHeight="1" x14ac:dyDescent="0.2">
      <c r="A1" s="1784" t="s">
        <v>700</v>
      </c>
      <c r="B1" s="1784"/>
    </row>
    <row r="2" spans="1:2" ht="21" customHeight="1" x14ac:dyDescent="0.2">
      <c r="A2" s="344" t="s">
        <v>1151</v>
      </c>
      <c r="B2" s="369" t="s">
        <v>1150</v>
      </c>
    </row>
    <row r="3" spans="1:2" ht="23.25" customHeight="1" x14ac:dyDescent="0.2">
      <c r="A3" s="1785" t="s">
        <v>95</v>
      </c>
      <c r="B3" s="1785"/>
    </row>
    <row r="4" spans="1:2" ht="15" customHeight="1" x14ac:dyDescent="0.2">
      <c r="A4" s="1786"/>
      <c r="B4" s="1786"/>
    </row>
    <row r="5" spans="1:2" ht="78.75" customHeight="1" x14ac:dyDescent="0.2">
      <c r="A5" s="1787" t="s">
        <v>1409</v>
      </c>
      <c r="B5" s="1787"/>
    </row>
    <row r="6" spans="1:2" ht="24.75" customHeight="1" x14ac:dyDescent="0.2">
      <c r="A6" s="1788" t="s">
        <v>96</v>
      </c>
      <c r="B6" s="1788"/>
    </row>
    <row r="7" spans="1:2" ht="21" customHeight="1" x14ac:dyDescent="0.2">
      <c r="A7" s="1783" t="s">
        <v>97</v>
      </c>
      <c r="B7" s="1783"/>
    </row>
    <row r="8" spans="1:2" ht="39" customHeight="1" x14ac:dyDescent="0.2">
      <c r="A8" s="1789" t="s">
        <v>639</v>
      </c>
      <c r="B8" s="1789"/>
    </row>
    <row r="9" spans="1:2" ht="39" customHeight="1" x14ac:dyDescent="0.2">
      <c r="A9" s="1789" t="s">
        <v>743</v>
      </c>
      <c r="B9" s="1789"/>
    </row>
    <row r="10" spans="1:2" ht="10.5" customHeight="1" x14ac:dyDescent="0.2">
      <c r="A10" s="1788"/>
      <c r="B10" s="1788"/>
    </row>
    <row r="11" spans="1:2" ht="22.5" customHeight="1" x14ac:dyDescent="0.2">
      <c r="A11" s="1783" t="s">
        <v>98</v>
      </c>
      <c r="B11" s="1783"/>
    </row>
    <row r="12" spans="1:2" ht="55.5" customHeight="1" x14ac:dyDescent="0.2">
      <c r="A12" s="1789" t="s">
        <v>640</v>
      </c>
      <c r="B12" s="1789"/>
    </row>
    <row r="13" spans="1:2" ht="69" customHeight="1" x14ac:dyDescent="0.2">
      <c r="A13" s="1790" t="s">
        <v>641</v>
      </c>
      <c r="B13" s="1790"/>
    </row>
    <row r="14" spans="1:2" ht="69" customHeight="1" x14ac:dyDescent="0.2">
      <c r="A14" s="1790" t="s">
        <v>642</v>
      </c>
      <c r="B14" s="1790"/>
    </row>
    <row r="15" spans="1:2" ht="9.75" customHeight="1" x14ac:dyDescent="0.2">
      <c r="A15" s="1788"/>
      <c r="B15" s="1788"/>
    </row>
    <row r="16" spans="1:2" ht="15" customHeight="1" x14ac:dyDescent="0.2">
      <c r="A16" s="1783" t="s">
        <v>99</v>
      </c>
      <c r="B16" s="1783"/>
    </row>
    <row r="17" spans="1:2" ht="40.5" customHeight="1" x14ac:dyDescent="0.2">
      <c r="A17" s="1790" t="s">
        <v>637</v>
      </c>
      <c r="B17" s="1790"/>
    </row>
    <row r="18" spans="1:2" ht="12.75" customHeight="1" x14ac:dyDescent="0.2">
      <c r="A18" s="1788"/>
      <c r="B18" s="1788"/>
    </row>
    <row r="19" spans="1:2" ht="40.5" customHeight="1" x14ac:dyDescent="0.2">
      <c r="A19" s="1790" t="s">
        <v>638</v>
      </c>
      <c r="B19" s="1790"/>
    </row>
    <row r="20" spans="1:2" ht="12" customHeight="1" x14ac:dyDescent="0.2">
      <c r="A20" s="1788"/>
      <c r="B20" s="1788"/>
    </row>
    <row r="21" spans="1:2" ht="27" customHeight="1" x14ac:dyDescent="0.2">
      <c r="A21" s="16" t="s">
        <v>1007</v>
      </c>
    </row>
    <row r="22" spans="1:2" ht="19.5" customHeight="1" x14ac:dyDescent="0.2">
      <c r="A22" s="16"/>
      <c r="B22" s="998" t="str">
        <f>'はじめに（PC）'!D4&amp;""</f>
        <v>○○保全会</v>
      </c>
    </row>
    <row r="23" spans="1:2" ht="19.5" customHeight="1" x14ac:dyDescent="0.2">
      <c r="B23" s="998" t="str">
        <f>"住　所　　"&amp;'はじめに（PC）'!D6&amp;""</f>
        <v>住　所　　○○町○○</v>
      </c>
    </row>
    <row r="24" spans="1:2" ht="22.5" customHeight="1" x14ac:dyDescent="0.2">
      <c r="B24" s="998" t="str">
        <f>"代　表　　"&amp;'はじめに（PC）'!D5&amp;""</f>
        <v>代　表　　○○　○○</v>
      </c>
    </row>
    <row r="25" spans="1:2" ht="13.5" customHeight="1" x14ac:dyDescent="0.2">
      <c r="B25" s="17"/>
    </row>
    <row r="26" spans="1:2" ht="22.5" customHeight="1" x14ac:dyDescent="0.2">
      <c r="B26" s="48" t="s">
        <v>100</v>
      </c>
    </row>
    <row r="27" spans="1:2" ht="22.5" customHeight="1" x14ac:dyDescent="0.2">
      <c r="B27" s="47" t="s">
        <v>101</v>
      </c>
    </row>
    <row r="28" spans="1:2" ht="22.5" customHeight="1" x14ac:dyDescent="0.2">
      <c r="B28" s="47" t="s">
        <v>250</v>
      </c>
    </row>
  </sheetData>
  <mergeCells count="19">
    <mergeCell ref="A17:B17"/>
    <mergeCell ref="A18:B18"/>
    <mergeCell ref="A19:B19"/>
    <mergeCell ref="A20:B20"/>
    <mergeCell ref="A12:B12"/>
    <mergeCell ref="A13:B13"/>
    <mergeCell ref="A14:B14"/>
    <mergeCell ref="A15:B15"/>
    <mergeCell ref="A16:B16"/>
    <mergeCell ref="A11:B11"/>
    <mergeCell ref="A1:B1"/>
    <mergeCell ref="A3:B3"/>
    <mergeCell ref="A4:B4"/>
    <mergeCell ref="A5:B5"/>
    <mergeCell ref="A6:B6"/>
    <mergeCell ref="A7:B7"/>
    <mergeCell ref="A8:B8"/>
    <mergeCell ref="A9:B9"/>
    <mergeCell ref="A10:B10"/>
  </mergeCells>
  <phoneticPr fontId="4"/>
  <pageMargins left="1.1023622047244095" right="0.70866141732283472" top="0.74803149606299213" bottom="0.74803149606299213" header="0.31496062992125984" footer="0.31496062992125984"/>
  <pageSetup paperSize="9" scale="9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W66"/>
  <sheetViews>
    <sheetView view="pageBreakPreview" zoomScale="85" zoomScaleNormal="70" zoomScaleSheetLayoutView="85" workbookViewId="0">
      <selection activeCell="V12" sqref="V12"/>
    </sheetView>
  </sheetViews>
  <sheetFormatPr defaultColWidth="9" defaultRowHeight="17.5" x14ac:dyDescent="0.2"/>
  <cols>
    <col min="1" max="1" width="2.7265625" style="623" customWidth="1"/>
    <col min="2" max="2" width="7.26953125" style="623" customWidth="1"/>
    <col min="3" max="3" width="7.7265625" style="623" customWidth="1"/>
    <col min="4" max="4" width="6.36328125" style="623" customWidth="1"/>
    <col min="5" max="6" width="7" style="623" customWidth="1"/>
    <col min="7" max="12" width="7.54296875" style="623" customWidth="1"/>
    <col min="13" max="13" width="9.08984375" style="623" customWidth="1"/>
    <col min="14" max="14" width="12.453125" style="623" hidden="1" customWidth="1"/>
    <col min="15" max="15" width="21" style="623" customWidth="1"/>
    <col min="16" max="16" width="26" style="623" customWidth="1"/>
    <col min="17" max="24" width="7.6328125" style="623" customWidth="1"/>
    <col min="25" max="16384" width="9" style="623"/>
  </cols>
  <sheetData>
    <row r="1" spans="1:23" ht="24" customHeight="1" x14ac:dyDescent="0.65">
      <c r="A1" s="622" t="s">
        <v>258</v>
      </c>
      <c r="C1" s="624"/>
      <c r="D1" s="624"/>
      <c r="E1" s="624"/>
      <c r="F1" s="624"/>
      <c r="G1" s="624"/>
      <c r="H1" s="624"/>
      <c r="I1" s="624"/>
      <c r="J1" s="624"/>
      <c r="K1" s="624"/>
      <c r="L1" s="624"/>
      <c r="M1" s="624"/>
      <c r="P1" s="377" t="s">
        <v>1148</v>
      </c>
      <c r="Q1" s="624"/>
      <c r="R1" s="624"/>
      <c r="S1" s="624"/>
      <c r="T1" s="624"/>
      <c r="U1" s="624"/>
      <c r="V1" s="624"/>
    </row>
    <row r="2" spans="1:23" ht="24" customHeight="1" x14ac:dyDescent="0.65">
      <c r="A2" s="622" t="s">
        <v>1151</v>
      </c>
      <c r="C2" s="624"/>
      <c r="D2" s="624"/>
      <c r="E2" s="624"/>
      <c r="F2" s="624"/>
      <c r="G2" s="624"/>
      <c r="H2" s="624"/>
      <c r="I2" s="624"/>
      <c r="J2" s="624"/>
      <c r="K2" s="624"/>
      <c r="L2" s="624"/>
      <c r="M2" s="624"/>
      <c r="P2" s="625" t="s">
        <v>794</v>
      </c>
      <c r="Q2" s="624"/>
      <c r="R2" s="624"/>
      <c r="S2" s="624"/>
      <c r="T2" s="624"/>
      <c r="U2" s="624"/>
      <c r="V2" s="624"/>
    </row>
    <row r="3" spans="1:23" ht="27" customHeight="1" x14ac:dyDescent="0.2">
      <c r="C3" s="626"/>
      <c r="D3" s="626"/>
      <c r="E3" s="627" t="s">
        <v>1027</v>
      </c>
      <c r="F3" s="628">
        <v>7</v>
      </c>
      <c r="G3" s="629" t="s">
        <v>754</v>
      </c>
      <c r="H3" s="626"/>
      <c r="I3" s="626"/>
      <c r="J3" s="626"/>
      <c r="K3" s="626"/>
      <c r="M3" s="626"/>
      <c r="N3" s="626"/>
      <c r="P3" s="239" t="str">
        <f>'はじめに（PC）'!D4&amp;""</f>
        <v>○○保全会</v>
      </c>
    </row>
    <row r="4" spans="1:23" ht="27" customHeight="1" x14ac:dyDescent="0.2">
      <c r="B4" s="630" t="s">
        <v>500</v>
      </c>
      <c r="C4" s="631"/>
      <c r="D4" s="631"/>
      <c r="E4" s="631"/>
      <c r="F4" s="631"/>
      <c r="G4" s="631"/>
      <c r="H4" s="631"/>
      <c r="I4" s="631"/>
      <c r="J4" s="631"/>
      <c r="K4" s="631"/>
      <c r="L4" s="631"/>
      <c r="M4" s="630"/>
      <c r="N4" s="631"/>
      <c r="O4" s="631"/>
      <c r="P4" s="631"/>
    </row>
    <row r="5" spans="1:23" ht="63.75" customHeight="1" x14ac:dyDescent="0.2">
      <c r="B5" s="1792" t="s">
        <v>1122</v>
      </c>
      <c r="C5" s="1793"/>
      <c r="D5" s="1793"/>
      <c r="E5" s="1793"/>
      <c r="F5" s="1793"/>
      <c r="G5" s="1793"/>
      <c r="H5" s="1793"/>
      <c r="I5" s="1793"/>
      <c r="J5" s="1793"/>
      <c r="K5" s="1793"/>
      <c r="L5" s="1793"/>
      <c r="M5" s="1793"/>
      <c r="N5" s="1793"/>
      <c r="O5" s="1793"/>
      <c r="P5" s="1793"/>
    </row>
    <row r="6" spans="1:23" ht="19.5" customHeight="1" x14ac:dyDescent="0.2">
      <c r="B6" s="1794" t="s">
        <v>257</v>
      </c>
      <c r="C6" s="1794"/>
      <c r="D6" s="1795" t="s">
        <v>256</v>
      </c>
      <c r="E6" s="1795"/>
      <c r="F6" s="1795"/>
      <c r="G6" s="1796" t="s">
        <v>1123</v>
      </c>
      <c r="H6" s="1797"/>
      <c r="I6" s="1797"/>
      <c r="J6" s="1797"/>
      <c r="K6" s="1797"/>
      <c r="L6" s="1797"/>
      <c r="M6" s="1795" t="s">
        <v>25</v>
      </c>
      <c r="N6" s="1795"/>
      <c r="O6" s="1795"/>
      <c r="P6" s="1794" t="s">
        <v>1411</v>
      </c>
      <c r="Q6" s="1808"/>
      <c r="R6" s="1809"/>
      <c r="S6" s="1809"/>
      <c r="T6" s="1809"/>
      <c r="U6" s="1809"/>
      <c r="V6" s="1809"/>
      <c r="W6" s="1809"/>
    </row>
    <row r="7" spans="1:23" ht="18" customHeight="1" x14ac:dyDescent="0.2">
      <c r="B7" s="1794" t="s">
        <v>744</v>
      </c>
      <c r="C7" s="1802" t="s">
        <v>1410</v>
      </c>
      <c r="D7" s="1795" t="s">
        <v>94</v>
      </c>
      <c r="E7" s="1794" t="s">
        <v>255</v>
      </c>
      <c r="F7" s="1794" t="s">
        <v>254</v>
      </c>
      <c r="G7" s="1798"/>
      <c r="H7" s="1799"/>
      <c r="I7" s="1799"/>
      <c r="J7" s="1799"/>
      <c r="K7" s="1799"/>
      <c r="L7" s="1799"/>
      <c r="M7" s="1795" t="s">
        <v>272</v>
      </c>
      <c r="N7" s="1794" t="s">
        <v>1076</v>
      </c>
      <c r="O7" s="1795" t="s">
        <v>13</v>
      </c>
      <c r="P7" s="1795"/>
      <c r="Q7" s="1808"/>
      <c r="R7" s="1809"/>
      <c r="S7" s="1809"/>
      <c r="T7" s="1809"/>
      <c r="U7" s="1809"/>
      <c r="V7" s="1809"/>
      <c r="W7" s="1809"/>
    </row>
    <row r="8" spans="1:23" ht="21" customHeight="1" x14ac:dyDescent="0.2">
      <c r="B8" s="1794"/>
      <c r="C8" s="1803"/>
      <c r="D8" s="1795"/>
      <c r="E8" s="1794"/>
      <c r="F8" s="1795"/>
      <c r="G8" s="1800"/>
      <c r="H8" s="1801"/>
      <c r="I8" s="1801"/>
      <c r="J8" s="1801"/>
      <c r="K8" s="1801"/>
      <c r="L8" s="1801"/>
      <c r="M8" s="1795"/>
      <c r="N8" s="1794"/>
      <c r="O8" s="1795"/>
      <c r="P8" s="1795"/>
      <c r="Q8" s="1808"/>
      <c r="R8" s="1809"/>
      <c r="S8" s="1809"/>
      <c r="T8" s="1809"/>
      <c r="U8" s="1809"/>
      <c r="V8" s="1809"/>
      <c r="W8" s="1809"/>
    </row>
    <row r="9" spans="1:23" ht="63" customHeight="1" x14ac:dyDescent="0.2">
      <c r="A9" s="633"/>
      <c r="B9" s="634">
        <v>45752</v>
      </c>
      <c r="C9" s="946">
        <v>2.5</v>
      </c>
      <c r="D9" s="635">
        <v>5</v>
      </c>
      <c r="E9" s="635">
        <v>2</v>
      </c>
      <c r="F9" s="921">
        <f>SUM(D9+E9)</f>
        <v>7</v>
      </c>
      <c r="G9" s="636">
        <v>1</v>
      </c>
      <c r="H9" s="636">
        <v>24</v>
      </c>
      <c r="I9" s="636">
        <v>25</v>
      </c>
      <c r="J9" s="636">
        <v>26</v>
      </c>
      <c r="K9" s="636">
        <v>27</v>
      </c>
      <c r="L9" s="636"/>
      <c r="M9" s="919" t="str">
        <f>IF(G9="","",(IFERROR(VLOOKUP($G9,【選択肢】!$K$3:$O$88,2,)," ")&amp;IF(H9="","",","&amp;IFERROR(VLOOKUP($H9,【選択肢】!$K$3:$O$88,2,)," ")&amp;IF(I9="","",","&amp;IFERROR(VLOOKUP($I9,【選択肢】!$K$3:$O$88,2,)," ")&amp;IF(J9="","",","&amp;IFERROR(VLOOKUP($J9,【選択肢】!$K$3:$O$88,2,)," ")&amp;IF(K9="","",","&amp;IFERROR(VLOOKUP($K9,【選択肢】!$K$3:$O$88,2,)," ")&amp;IF(L9="","",","&amp;IFERROR(VLOOKUP($L9,【選択肢】!$K$3:$O$88,2,)," "))))))))</f>
        <v>農地維持,共同,共同,共同,共同</v>
      </c>
      <c r="N9" s="919" t="str">
        <f>IF(G9="","",(IFERROR(VLOOKUP($G9,【選択肢】!$K$3:$O$88,4,)," ")&amp;IF(H9="","",","&amp;IFERROR(VLOOKUP($H9,【選択肢】!$K$3:$O$88,4,)," ")&amp;IF(I9="","",","&amp;IFERROR(VLOOKUP($I9,【選択肢】!$K$3:$O$88,4,)," ")&amp;IF(J9="","",","&amp;IFERROR(VLOOKUP($J9,【選択肢】!$K$3:$O$88,4,)," ")&amp;IF(K9="","",","&amp;IFERROR(VLOOKUP($K9,【選択肢】!$K$3:$O$88,4,)," ")&amp;IF(L9="","",","&amp;IFERROR(VLOOKUP($L9,【選択肢】!$K$3:$O$88,4,)," "))))))))</f>
        <v>点検,機能診断,機能診断,機能診断,機能診断</v>
      </c>
      <c r="O9" s="919" t="str">
        <f>IF(G9="","",(IFERROR(VLOOKUP($G9,【選択肢】!$K$3:$O$88,5,)," ")&amp;IF(H9="","",","&amp;IFERROR(VLOOKUP($H9,【選択肢】!$K$3:$O$88,5,)," ")&amp;IF(I9="","",","&amp;IFERROR(VLOOKUP($I9,【選択肢】!$K$3:$O$88,5,)," ")&amp;IF(J9="","",","&amp;IFERROR(VLOOKUP($J9,【選択肢】!$K$3:$O$88,5,)," ")&amp;IF(K9="","",","&amp;IFERROR(VLOOKUP($K9,【選択肢】!$K$3:$O$88,5,)," ")&amp;IF(L9="","",","&amp;IFERROR(VLOOKUP($L9,【選択肢】!$K$3:$O$88,5,)," "))))))))</f>
        <v>1 点検,24 農用地の機能診断,25 水路の機能診断,26 農道の機能診断,27 ため池の機能診断</v>
      </c>
      <c r="P9" s="637"/>
      <c r="Q9" s="638"/>
      <c r="R9" s="633"/>
      <c r="S9" s="633"/>
      <c r="T9" s="633"/>
      <c r="U9" s="633"/>
      <c r="V9" s="633"/>
      <c r="W9" s="633"/>
    </row>
    <row r="10" spans="1:23" ht="61" customHeight="1" x14ac:dyDescent="0.2">
      <c r="B10" s="639">
        <v>45753</v>
      </c>
      <c r="C10" s="947">
        <v>3</v>
      </c>
      <c r="D10" s="640">
        <v>5</v>
      </c>
      <c r="E10" s="640">
        <v>6</v>
      </c>
      <c r="F10" s="922">
        <f>SUM(D10+E10)</f>
        <v>11</v>
      </c>
      <c r="G10" s="636">
        <v>2</v>
      </c>
      <c r="H10" s="636">
        <v>28</v>
      </c>
      <c r="I10" s="636">
        <v>36</v>
      </c>
      <c r="J10" s="636"/>
      <c r="K10" s="636"/>
      <c r="L10" s="636"/>
      <c r="M10" s="919" t="str">
        <f>IF(G10="","",(IFERROR(VLOOKUP($G10,【選択肢】!$K$3:$O$88,2,)," ")&amp;IF(H10="","",","&amp;IFERROR(VLOOKUP($H10,【選択肢】!$K$3:$O$88,2,)," ")&amp;IF(I10="","",","&amp;IFERROR(VLOOKUP($I10,【選択肢】!$K$3:$O$88,2,)," ")&amp;IF(J10="","",","&amp;IFERROR(VLOOKUP($J10,【選択肢】!$K$3:$O$88,2,)," ")&amp;IF(K10="","",","&amp;IFERROR(VLOOKUP($K10,【選択肢】!$K$3:$O$88,2,)," ")&amp;IF(L10="","",","&amp;IFERROR(VLOOKUP($L10,【選択肢】!$K$3:$O$88,2,)," "))))))))</f>
        <v>農地維持,共同,共同</v>
      </c>
      <c r="N10" s="919" t="str">
        <f>IF(G10="","",(IFERROR(VLOOKUP($G10,【選択肢】!$K$3:$O$88,4,)," ")&amp;IF(H10="","",","&amp;IFERROR(VLOOKUP($H10,【選択肢】!$K$3:$O$88,4,)," ")&amp;IF(I10="","",","&amp;IFERROR(VLOOKUP($I10,【選択肢】!$K$3:$O$88,4,)," ")&amp;IF(J10="","",","&amp;IFERROR(VLOOKUP($J10,【選択肢】!$K$3:$O$88,4,)," ")&amp;IF(K10="","",","&amp;IFERROR(VLOOKUP($K10,【選択肢】!$K$3:$O$88,4,)," ")&amp;IF(L10="","",","&amp;IFERROR(VLOOKUP($L10,【選択肢】!$K$3:$O$88,4,)," "))))))))</f>
        <v>計画策定,計画策定,景観形成・生活環境保全</v>
      </c>
      <c r="O10" s="919" t="str">
        <f>IF(G10="","",(IFERROR(VLOOKUP($G10,【選択肢】!$K$3:$O$88,5,)," ")&amp;IF(H10="","",","&amp;IFERROR(VLOOKUP($H10,【選択肢】!$K$3:$O$88,5,)," ")&amp;IF(I10="","",","&amp;IFERROR(VLOOKUP($I10,【選択肢】!$K$3:$O$88,5,)," ")&amp;IF(J10="","",","&amp;IFERROR(VLOOKUP($J10,【選択肢】!$K$3:$O$88,5,)," ")&amp;IF(K10="","",","&amp;IFERROR(VLOOKUP($K10,【選択肢】!$K$3:$O$88,5,)," ")&amp;IF(L10="","",","&amp;IFERROR(VLOOKUP($L10,【選択肢】!$K$3:$O$88,5,)," "))))))))</f>
        <v>2 年度活動計画の策定,28 年度活動計画の策定,36 景観形成計画、生活環境保全計画の策定</v>
      </c>
      <c r="P10" s="641"/>
      <c r="Q10" s="638"/>
      <c r="R10" s="633"/>
      <c r="S10" s="633"/>
      <c r="T10" s="633"/>
      <c r="U10" s="633"/>
      <c r="V10" s="633"/>
      <c r="W10" s="633"/>
    </row>
    <row r="11" spans="1:23" ht="36.5" customHeight="1" x14ac:dyDescent="0.2">
      <c r="B11" s="639">
        <v>45760</v>
      </c>
      <c r="C11" s="948">
        <v>3</v>
      </c>
      <c r="D11" s="640">
        <v>10</v>
      </c>
      <c r="E11" s="642">
        <v>30</v>
      </c>
      <c r="F11" s="922">
        <f>SUM(D11+E11)</f>
        <v>40</v>
      </c>
      <c r="G11" s="636">
        <v>8</v>
      </c>
      <c r="H11" s="636">
        <v>9</v>
      </c>
      <c r="I11" s="636">
        <v>11</v>
      </c>
      <c r="J11" s="636"/>
      <c r="K11" s="636"/>
      <c r="L11" s="636"/>
      <c r="M11" s="919" t="str">
        <f>IF(G11="","",(IFERROR(VLOOKUP($G11,【選択肢】!$K$3:$O$88,2,)," ")&amp;IF(H11="","",","&amp;IFERROR(VLOOKUP($H11,【選択肢】!$K$3:$O$88,2,)," ")&amp;IF(I11="","",","&amp;IFERROR(VLOOKUP($I11,【選択肢】!$K$3:$O$88,2,)," ")&amp;IF(J11="","",","&amp;IFERROR(VLOOKUP($J11,【選択肢】!$K$3:$O$88,2,)," ")&amp;IF(K11="","",","&amp;IFERROR(VLOOKUP($K11,【選択肢】!$K$3:$O$88,2,)," ")&amp;IF(L11="","",","&amp;IFERROR(VLOOKUP($L11,【選択肢】!$K$3:$O$88,2,)," "))))))))</f>
        <v>農地維持,農地維持,農地維持</v>
      </c>
      <c r="N11" s="919" t="str">
        <f>IF(G11="","",(IFERROR(VLOOKUP($G11,【選択肢】!$K$3:$O$88,4,)," ")&amp;IF(H11="","",","&amp;IFERROR(VLOOKUP($H11,【選択肢】!$K$3:$O$88,4,)," ")&amp;IF(I11="","",","&amp;IFERROR(VLOOKUP($I11,【選択肢】!$K$3:$O$88,4,)," ")&amp;IF(J11="","",","&amp;IFERROR(VLOOKUP($J11,【選択肢】!$K$3:$O$88,4,)," ")&amp;IF(K11="","",","&amp;IFERROR(VLOOKUP($K11,【選択肢】!$K$3:$O$88,4,)," ")&amp;IF(L11="","",","&amp;IFERROR(VLOOKUP($L11,【選択肢】!$K$3:$O$88,4,)," "))))))))</f>
        <v>水路,水路,農道</v>
      </c>
      <c r="O11" s="919" t="str">
        <f>IF(G11="","",(IFERROR(VLOOKUP($G11,【選択肢】!$K$3:$O$88,5,)," ")&amp;IF(H11="","",","&amp;IFERROR(VLOOKUP($H11,【選択肢】!$K$3:$O$88,5,)," ")&amp;IF(I11="","",","&amp;IFERROR(VLOOKUP($I11,【選択肢】!$K$3:$O$88,5,)," ")&amp;IF(J11="","",","&amp;IFERROR(VLOOKUP($J11,【選択肢】!$K$3:$O$88,5,)," ")&amp;IF(K11="","",","&amp;IFERROR(VLOOKUP($K11,【選択肢】!$K$3:$O$88,5,)," ")&amp;IF(L11="","",","&amp;IFERROR(VLOOKUP($L11,【選択肢】!$K$3:$O$88,5,)," "))))))))</f>
        <v>8 水路の泥上げ,9 水路附帯施設の保守管理,11 農道側溝の泥上げ</v>
      </c>
      <c r="P11" s="643"/>
      <c r="Q11" s="638"/>
      <c r="R11" s="633"/>
      <c r="S11" s="633"/>
      <c r="T11" s="633"/>
      <c r="U11" s="633"/>
      <c r="V11" s="633"/>
      <c r="W11" s="633"/>
    </row>
    <row r="12" spans="1:23" ht="97.5" customHeight="1" x14ac:dyDescent="0.2">
      <c r="B12" s="639">
        <v>45809</v>
      </c>
      <c r="C12" s="947">
        <v>2</v>
      </c>
      <c r="D12" s="640">
        <v>10</v>
      </c>
      <c r="E12" s="640">
        <v>25</v>
      </c>
      <c r="F12" s="922">
        <f t="shared" ref="F12:F20" si="0">SUM(D12+E12)</f>
        <v>35</v>
      </c>
      <c r="G12" s="636">
        <v>4</v>
      </c>
      <c r="H12" s="636">
        <v>5</v>
      </c>
      <c r="I12" s="636">
        <v>6</v>
      </c>
      <c r="J12" s="636">
        <v>7</v>
      </c>
      <c r="K12" s="636">
        <v>10</v>
      </c>
      <c r="L12" s="636">
        <v>302</v>
      </c>
      <c r="M12" s="919" t="str">
        <f>IF(G12="","",(IFERROR(VLOOKUP($G12,【選択肢】!$K$3:$O$88,2,)," ")&amp;IF(H12="","",","&amp;IFERROR(VLOOKUP($H12,【選択肢】!$K$3:$O$88,2,)," ")&amp;IF(I12="","",","&amp;IFERROR(VLOOKUP($I12,【選択肢】!$K$3:$O$88,2,)," ")&amp;IF(J12="","",","&amp;IFERROR(VLOOKUP($J12,【選択肢】!$K$3:$O$88,2,)," ")&amp;IF(K12="","",","&amp;IFERROR(VLOOKUP($K12,【選択肢】!$K$3:$O$88,2,)," ")&amp;IF(L12="","",","&amp;IFERROR(VLOOKUP($L12,【選択肢】!$K$3:$O$88,2,)," "))))))))</f>
        <v>農地維持,農地維持,農地維持,農地維持,農地維持,農地維持</v>
      </c>
      <c r="N12" s="919" t="str">
        <f>IF(G12="","",(IFERROR(VLOOKUP($G12,【選択肢】!$K$3:$O$88,4,)," ")&amp;IF(H12="","",","&amp;IFERROR(VLOOKUP($H12,【選択肢】!$K$3:$O$88,4,)," ")&amp;IF(I12="","",","&amp;IFERROR(VLOOKUP($I12,【選択肢】!$K$3:$O$88,4,)," ")&amp;IF(J12="","",","&amp;IFERROR(VLOOKUP($J12,【選択肢】!$K$3:$O$88,4,)," ")&amp;IF(K12="","",","&amp;IFERROR(VLOOKUP($K12,【選択肢】!$K$3:$O$88,4,)," ")&amp;IF(L12="","",","&amp;IFERROR(VLOOKUP($L12,【選択肢】!$K$3:$O$88,4,)," "))))))))</f>
        <v>農用地,農用地,農用地,水路,農道,研修</v>
      </c>
      <c r="O12" s="919" t="str">
        <f>IF(G12="","",(IFERROR(VLOOKUP($G12,【選択肢】!$K$3:$O$88,5,)," ")&amp;IF(H12="","",","&amp;IFERROR(VLOOKUP($H12,【選択肢】!$K$3:$O$88,5,)," ")&amp;IF(I12="","",","&amp;IFERROR(VLOOKUP($I12,【選択肢】!$K$3:$O$88,5,)," ")&amp;IF(J12="","",","&amp;IFERROR(VLOOKUP($J12,【選択肢】!$K$3:$O$88,5,)," ")&amp;IF(K12="","",","&amp;IFERROR(VLOOKUP($K12,【選択肢】!$K$3:$O$88,5,)," ")&amp;IF(L12="","",","&amp;IFERROR(VLOOKUP($L12,【選択肢】!$K$3:$O$88,5,)," "))))))))</f>
        <v>4 遊休農地発生防止のための保全管理,5 畦畔・法面・防風林の草刈り,6 鳥獣害防護柵等の保守管理,7 水路の草刈り,10 農道の草刈り,302 機械の安全使用に関する研修</v>
      </c>
      <c r="P12" s="641"/>
      <c r="Q12" s="638"/>
      <c r="R12" s="633"/>
      <c r="S12" s="633"/>
      <c r="T12" s="633"/>
      <c r="U12" s="633"/>
      <c r="V12" s="633"/>
      <c r="W12" s="633"/>
    </row>
    <row r="13" spans="1:23" ht="21.5" customHeight="1" x14ac:dyDescent="0.2">
      <c r="B13" s="639">
        <v>45823</v>
      </c>
      <c r="C13" s="947">
        <v>2</v>
      </c>
      <c r="D13" s="640">
        <v>10</v>
      </c>
      <c r="E13" s="640">
        <v>10</v>
      </c>
      <c r="F13" s="922">
        <f t="shared" si="0"/>
        <v>20</v>
      </c>
      <c r="G13" s="636">
        <v>13</v>
      </c>
      <c r="H13" s="636"/>
      <c r="I13" s="636"/>
      <c r="J13" s="636"/>
      <c r="K13" s="636"/>
      <c r="L13" s="636"/>
      <c r="M13" s="919" t="str">
        <f>IF(G13="","",(IFERROR(VLOOKUP($G13,【選択肢】!$K$3:$O$88,2,)," ")&amp;IF(H13="","",","&amp;IFERROR(VLOOKUP($H13,【選択肢】!$K$3:$O$88,2,)," ")&amp;IF(I13="","",","&amp;IFERROR(VLOOKUP($I13,【選択肢】!$K$3:$O$88,2,)," ")&amp;IF(J13="","",","&amp;IFERROR(VLOOKUP($J13,【選択肢】!$K$3:$O$88,2,)," ")&amp;IF(K13="","",","&amp;IFERROR(VLOOKUP($K13,【選択肢】!$K$3:$O$88,2,)," ")&amp;IF(L13="","",","&amp;IFERROR(VLOOKUP($L13,【選択肢】!$K$3:$O$88,2,)," "))))))))</f>
        <v>農地維持</v>
      </c>
      <c r="N13" s="919" t="str">
        <f>IF(G13="","",(IFERROR(VLOOKUP($G13,【選択肢】!$K$3:$O$88,4,)," ")&amp;IF(H13="","",","&amp;IFERROR(VLOOKUP($H13,【選択肢】!$K$3:$O$88,4,)," ")&amp;IF(I13="","",","&amp;IFERROR(VLOOKUP($I13,【選択肢】!$K$3:$O$88,4,)," ")&amp;IF(J13="","",","&amp;IFERROR(VLOOKUP($J13,【選択肢】!$K$3:$O$88,4,)," ")&amp;IF(K13="","",","&amp;IFERROR(VLOOKUP($K13,【選択肢】!$K$3:$O$88,4,)," ")&amp;IF(L13="","",","&amp;IFERROR(VLOOKUP($L13,【選択肢】!$K$3:$O$88,4,)," "))))))))</f>
        <v>ため池</v>
      </c>
      <c r="O13" s="919" t="str">
        <f>IF(G13="","",(IFERROR(VLOOKUP($G13,【選択肢】!$K$3:$O$88,5,)," ")&amp;IF(H13="","",","&amp;IFERROR(VLOOKUP($H13,【選択肢】!$K$3:$O$88,5,)," ")&amp;IF(I13="","",","&amp;IFERROR(VLOOKUP($I13,【選択肢】!$K$3:$O$88,5,)," ")&amp;IF(J13="","",","&amp;IFERROR(VLOOKUP($J13,【選択肢】!$K$3:$O$88,5,)," ")&amp;IF(K13="","",","&amp;IFERROR(VLOOKUP($K13,【選択肢】!$K$3:$O$88,5,)," ")&amp;IF(L13="","",","&amp;IFERROR(VLOOKUP($L13,【選択肢】!$K$3:$O$88,5,)," "))))))))</f>
        <v>13 ため池の草刈り</v>
      </c>
      <c r="P13" s="641"/>
      <c r="Q13" s="638"/>
      <c r="R13" s="633"/>
      <c r="S13" s="633"/>
      <c r="T13" s="633"/>
      <c r="U13" s="633"/>
      <c r="V13" s="633"/>
      <c r="W13" s="633"/>
    </row>
    <row r="14" spans="1:23" ht="51" customHeight="1" x14ac:dyDescent="0.2">
      <c r="B14" s="639">
        <v>45830</v>
      </c>
      <c r="C14" s="947">
        <v>2</v>
      </c>
      <c r="D14" s="640">
        <v>5</v>
      </c>
      <c r="E14" s="640">
        <v>30</v>
      </c>
      <c r="F14" s="922">
        <f t="shared" si="0"/>
        <v>35</v>
      </c>
      <c r="G14" s="636">
        <v>45</v>
      </c>
      <c r="H14" s="636"/>
      <c r="I14" s="636"/>
      <c r="J14" s="636"/>
      <c r="K14" s="636"/>
      <c r="L14" s="636"/>
      <c r="M14" s="919" t="str">
        <f>IF(G14="","",(IFERROR(VLOOKUP($G14,【選択肢】!$K$3:$O$88,2,)," ")&amp;IF(H14="","",","&amp;IFERROR(VLOOKUP($H14,【選択肢】!$K$3:$O$88,2,)," ")&amp;IF(I14="","",","&amp;IFERROR(VLOOKUP($I14,【選択肢】!$K$3:$O$88,2,)," ")&amp;IF(J14="","",","&amp;IFERROR(VLOOKUP($J14,【選択肢】!$K$3:$O$88,2,)," ")&amp;IF(K14="","",","&amp;IFERROR(VLOOKUP($K14,【選択肢】!$K$3:$O$88,2,)," ")&amp;IF(L14="","",","&amp;IFERROR(VLOOKUP($L14,【選択肢】!$K$3:$O$88,2,)," "))))))))</f>
        <v>共同</v>
      </c>
      <c r="N14" s="919" t="str">
        <f>IF(G14="","",(IFERROR(VLOOKUP($G14,【選択肢】!$K$3:$O$88,4,)," ")&amp;IF(H14="","",","&amp;IFERROR(VLOOKUP($H14,【選択肢】!$K$3:$O$88,4,)," ")&amp;IF(I14="","",","&amp;IFERROR(VLOOKUP($I14,【選択肢】!$K$3:$O$88,4,)," ")&amp;IF(J14="","",","&amp;IFERROR(VLOOKUP($J14,【選択肢】!$K$3:$O$88,4,)," ")&amp;IF(K14="","",","&amp;IFERROR(VLOOKUP($K14,【選択肢】!$K$3:$O$88,4,)," ")&amp;IF(L14="","",","&amp;IFERROR(VLOOKUP($L14,【選択肢】!$K$3:$O$88,4,)," "))))))))</f>
        <v>景観形成・生活環境保全</v>
      </c>
      <c r="O14" s="919" t="str">
        <f>IF(G14="","",(IFERROR(VLOOKUP($G14,【選択肢】!$K$3:$O$88,5,)," ")&amp;IF(H14="","",","&amp;IFERROR(VLOOKUP($H14,【選択肢】!$K$3:$O$88,5,)," ")&amp;IF(I14="","",","&amp;IFERROR(VLOOKUP($I14,【選択肢】!$K$3:$O$88,5,)," ")&amp;IF(J14="","",","&amp;IFERROR(VLOOKUP($J14,【選択肢】!$K$3:$O$88,5,)," ")&amp;IF(K14="","",","&amp;IFERROR(VLOOKUP($K14,【選択肢】!$K$3:$O$88,5,)," ")&amp;IF(L14="","",","&amp;IFERROR(VLOOKUP($L14,【選択肢】!$K$3:$O$88,5,)," "))))))))</f>
        <v>45 植栽等の景観形成活動（景観形成・生活環境保全）</v>
      </c>
      <c r="P14" s="641"/>
      <c r="Q14" s="638"/>
      <c r="R14" s="633"/>
      <c r="S14" s="633"/>
      <c r="T14" s="633"/>
      <c r="U14" s="633"/>
      <c r="V14" s="633"/>
      <c r="W14" s="633"/>
    </row>
    <row r="15" spans="1:23" ht="65.5" customHeight="1" x14ac:dyDescent="0.2">
      <c r="B15" s="639">
        <v>45858</v>
      </c>
      <c r="C15" s="947">
        <v>1</v>
      </c>
      <c r="D15" s="640">
        <v>5</v>
      </c>
      <c r="E15" s="640"/>
      <c r="F15" s="922">
        <f>SUM(D15+E15)</f>
        <v>5</v>
      </c>
      <c r="G15" s="636">
        <v>103</v>
      </c>
      <c r="H15" s="636" t="s">
        <v>1391</v>
      </c>
      <c r="I15" s="636">
        <v>40</v>
      </c>
      <c r="J15" s="636"/>
      <c r="K15" s="636"/>
      <c r="L15" s="636"/>
      <c r="M15" s="919" t="str">
        <f>IF(G15="","",(IFERROR(VLOOKUP($G15,【選択肢】!$K$3:$O$88,2,)," ")&amp;IF(H15="","",","&amp;IFERROR(VLOOKUP($H15,【選択肢】!$K$3:$O$88,2,)," ")&amp;IF(I15="","",","&amp;IFERROR(VLOOKUP($I15,【選択肢】!$K$3:$O$88,2,)," ")&amp;IF(J15="","",","&amp;IFERROR(VLOOKUP($J15,【選択肢】!$K$3:$O$88,2,)," ")&amp;IF(K15="","",","&amp;IFERROR(VLOOKUP($K15,【選択肢】!$K$3:$O$88,2,)," ")&amp;IF(L15="","",","&amp;IFERROR(VLOOKUP($L15,【選択肢】!$K$3:$O$88,2,)," "))))))))</f>
        <v>農地維持,共同,共同</v>
      </c>
      <c r="N15" s="919" t="str">
        <f>IF(G15="","",(IFERROR(VLOOKUP($G15,【選択肢】!$K$3:$O$88,4,)," ")&amp;IF(H15="","",","&amp;IFERROR(VLOOKUP($H15,【選択肢】!$K$3:$O$88,4,)," ")&amp;IF(I15="","",","&amp;IFERROR(VLOOKUP($I15,【選択肢】!$K$3:$O$88,4,)," ")&amp;IF(J15="","",","&amp;IFERROR(VLOOKUP($J15,【選択肢】!$K$3:$O$88,4,)," ")&amp;IF(K15="","",","&amp;IFERROR(VLOOKUP($K15,【選択肢】!$K$3:$O$88,4,)," ")&amp;IF(L15="","",","&amp;IFERROR(VLOOKUP($L15,【選択肢】!$K$3:$O$88,4,)," "))))))))</f>
        <v>ため池,増進活動,生態系保全</v>
      </c>
      <c r="O15" s="919" t="str">
        <f>IF(G15="","",(IFERROR(VLOOKUP($G15,【選択肢】!$K$3:$O$88,5,)," ")&amp;IF(H15="","",","&amp;IFERROR(VLOOKUP($H15,【選択肢】!$K$3:$O$88,5,)," ")&amp;IF(I15="","",","&amp;IFERROR(VLOOKUP($I15,【選択肢】!$K$3:$O$88,5,)," ")&amp;IF(J15="","",","&amp;IFERROR(VLOOKUP($J15,【選択肢】!$K$3:$O$88,5,)," ")&amp;IF(K15="","",","&amp;IFERROR(VLOOKUP($K15,【選択肢】!$K$3:$O$88,5,)," ")&amp;IF(L15="","",","&amp;IFERROR(VLOOKUP($L15,【選択肢】!$K$3:$O$88,5,)," "))))))))</f>
        <v>103 配水操作,58-3 水管理を通じた環境負荷低減活動の強化,40 外来種の駆除（生態系保全）</v>
      </c>
      <c r="P15" s="641"/>
      <c r="Q15" s="638"/>
      <c r="R15" s="633"/>
      <c r="S15" s="633"/>
      <c r="T15" s="633"/>
      <c r="U15" s="633"/>
      <c r="V15" s="633"/>
      <c r="W15" s="633"/>
    </row>
    <row r="16" spans="1:23" ht="57" customHeight="1" x14ac:dyDescent="0.2">
      <c r="B16" s="639">
        <v>45962</v>
      </c>
      <c r="C16" s="947">
        <v>3.5</v>
      </c>
      <c r="D16" s="640">
        <v>5</v>
      </c>
      <c r="E16" s="640">
        <v>10</v>
      </c>
      <c r="F16" s="922">
        <f>SUM(D16+E16)</f>
        <v>15</v>
      </c>
      <c r="G16" s="636">
        <v>31</v>
      </c>
      <c r="H16" s="636">
        <v>54</v>
      </c>
      <c r="I16" s="636">
        <v>17</v>
      </c>
      <c r="J16" s="636"/>
      <c r="K16" s="636"/>
      <c r="L16" s="636"/>
      <c r="M16" s="919" t="str">
        <f>IF(G16="","",(IFERROR(VLOOKUP($G16,【選択肢】!$K$3:$O$88,2,)," ")&amp;IF(H16="","",","&amp;IFERROR(VLOOKUP($H16,【選択肢】!$K$3:$O$88,2,)," ")&amp;IF(I16="","",","&amp;IFERROR(VLOOKUP($I16,【選択肢】!$K$3:$O$88,2,)," ")&amp;IF(J16="","",","&amp;IFERROR(VLOOKUP($J16,【選択肢】!$K$3:$O$88,2,)," ")&amp;IF(K16="","",","&amp;IFERROR(VLOOKUP($K16,【選択肢】!$K$3:$O$88,2,)," ")&amp;IF(L16="","",","&amp;IFERROR(VLOOKUP($L16,【選択肢】!$K$3:$O$88,2,)," "))))))))</f>
        <v>共同,共同,農地維持</v>
      </c>
      <c r="N16" s="919" t="str">
        <f>IF(G16="","",(IFERROR(VLOOKUP($G16,【選択肢】!$K$3:$O$88,4,)," ")&amp;IF(H16="","",","&amp;IFERROR(VLOOKUP($H16,【選択肢】!$K$3:$O$88,4,)," ")&amp;IF(I16="","",","&amp;IFERROR(VLOOKUP($I16,【選択肢】!$K$3:$O$88,4,)," ")&amp;IF(J16="","",","&amp;IFERROR(VLOOKUP($J16,【選択肢】!$K$3:$O$88,4,)," ")&amp;IF(K16="","",","&amp;IFERROR(VLOOKUP($K16,【選択肢】!$K$3:$O$88,4,)," ")&amp;IF(L16="","",","&amp;IFERROR(VLOOKUP($L16,【選択肢】!$K$3:$O$88,4,)," "))))))))</f>
        <v>水路,増進活動,推進活動</v>
      </c>
      <c r="O16" s="919" t="str">
        <f>IF(G16="","",(IFERROR(VLOOKUP($G16,【選択肢】!$K$3:$O$88,5,)," ")&amp;IF(H16="","",","&amp;IFERROR(VLOOKUP($H16,【選択肢】!$K$3:$O$88,5,)," ")&amp;IF(I16="","",","&amp;IFERROR(VLOOKUP($I16,【選択肢】!$K$3:$O$88,5,)," ")&amp;IF(J16="","",","&amp;IFERROR(VLOOKUP($J16,【選択肢】!$K$3:$O$88,5,)," ")&amp;IF(K16="","",","&amp;IFERROR(VLOOKUP($K16,【選択肢】!$K$3:$O$88,5,)," ")&amp;IF(L16="","",","&amp;IFERROR(VLOOKUP($L16,【選択肢】!$K$3:$O$88,5,)," "))))))))</f>
        <v>31 水路の軽微な補修等,54地域住民による直営施工,17 農業者の検討会の開催</v>
      </c>
      <c r="P16" s="641"/>
      <c r="Q16" s="638"/>
      <c r="R16" s="633"/>
      <c r="S16" s="633"/>
      <c r="T16" s="633"/>
      <c r="U16" s="633"/>
      <c r="V16" s="633"/>
      <c r="W16" s="633"/>
    </row>
    <row r="17" spans="2:23" ht="22" customHeight="1" x14ac:dyDescent="0.2">
      <c r="B17" s="639">
        <v>45976</v>
      </c>
      <c r="C17" s="947">
        <v>1</v>
      </c>
      <c r="D17" s="640">
        <v>5</v>
      </c>
      <c r="E17" s="640">
        <v>5</v>
      </c>
      <c r="F17" s="922">
        <f>SUM(D17+E17)</f>
        <v>10</v>
      </c>
      <c r="G17" s="636">
        <v>16</v>
      </c>
      <c r="H17" s="636"/>
      <c r="I17" s="636"/>
      <c r="J17" s="636"/>
      <c r="K17" s="636"/>
      <c r="L17" s="636"/>
      <c r="M17" s="919" t="str">
        <f>IF(G17="","",(IFERROR(VLOOKUP($G17,【選択肢】!$K$3:$O$88,2,)," ")&amp;IF(H17="","",","&amp;IFERROR(VLOOKUP($H17,【選択肢】!$K$3:$O$88,2,)," ")&amp;IF(I17="","",","&amp;IFERROR(VLOOKUP($I17,【選択肢】!$K$3:$O$88,2,)," ")&amp;IF(J17="","",","&amp;IFERROR(VLOOKUP($J17,【選択肢】!$K$3:$O$88,2,)," ")&amp;IF(K17="","",","&amp;IFERROR(VLOOKUP($K17,【選択肢】!$K$3:$O$88,2,)," ")&amp;IF(L17="","",","&amp;IFERROR(VLOOKUP($L17,【選択肢】!$K$3:$O$88,2,)," "))))))))</f>
        <v>農地維持</v>
      </c>
      <c r="N17" s="919" t="str">
        <f>IF(G17="","",(IFERROR(VLOOKUP($G17,【選択肢】!$K$3:$O$88,4,)," ")&amp;IF(H17="","",","&amp;IFERROR(VLOOKUP($H17,【選択肢】!$K$3:$O$88,4,)," ")&amp;IF(I17="","",","&amp;IFERROR(VLOOKUP($I17,【選択肢】!$K$3:$O$88,4,)," ")&amp;IF(J17="","",","&amp;IFERROR(VLOOKUP($J17,【選択肢】!$K$3:$O$88,4,)," ")&amp;IF(K17="","",","&amp;IFERROR(VLOOKUP($K17,【選択肢】!$K$3:$O$88,4,)," ")&amp;IF(L17="","",","&amp;IFERROR(VLOOKUP($L17,【選択肢】!$K$3:$O$88,4,)," "))))))))</f>
        <v>共通</v>
      </c>
      <c r="O17" s="919" t="str">
        <f>IF(G17="","",(IFERROR(VLOOKUP($G17,【選択肢】!$K$3:$O$88,5,)," ")&amp;IF(H17="","",","&amp;IFERROR(VLOOKUP($H17,【選択肢】!$K$3:$O$88,5,)," ")&amp;IF(I17="","",","&amp;IFERROR(VLOOKUP($I17,【選択肢】!$K$3:$O$88,5,)," ")&amp;IF(J17="","",","&amp;IFERROR(VLOOKUP($J17,【選択肢】!$K$3:$O$88,5,)," ")&amp;IF(K17="","",","&amp;IFERROR(VLOOKUP($K17,【選択肢】!$K$3:$O$88,5,)," ")&amp;IF(L17="","",","&amp;IFERROR(VLOOKUP($L17,【選択肢】!$K$3:$O$88,5,)," "))))))))</f>
        <v>16 異常気象時の対応</v>
      </c>
      <c r="P17" s="641"/>
      <c r="Q17" s="638"/>
      <c r="R17" s="633"/>
      <c r="S17" s="633"/>
      <c r="T17" s="633"/>
      <c r="U17" s="633"/>
      <c r="V17" s="633"/>
      <c r="W17" s="633"/>
    </row>
    <row r="18" spans="2:23" ht="22" customHeight="1" x14ac:dyDescent="0.2">
      <c r="B18" s="639">
        <v>45986</v>
      </c>
      <c r="C18" s="947">
        <v>3</v>
      </c>
      <c r="D18" s="640">
        <v>5</v>
      </c>
      <c r="E18" s="640">
        <v>10</v>
      </c>
      <c r="F18" s="922">
        <f t="shared" si="0"/>
        <v>15</v>
      </c>
      <c r="G18" s="636">
        <v>62</v>
      </c>
      <c r="H18" s="636"/>
      <c r="I18" s="636"/>
      <c r="J18" s="636"/>
      <c r="K18" s="636"/>
      <c r="L18" s="636"/>
      <c r="M18" s="919" t="str">
        <f>IF(G18="","",(IFERROR(VLOOKUP($G18,【選択肢】!$K$3:$O$88,2,)," ")&amp;IF(H18="","",","&amp;IFERROR(VLOOKUP($H18,【選択肢】!$K$3:$O$88,2,)," ")&amp;IF(I18="","",","&amp;IFERROR(VLOOKUP($I18,【選択肢】!$K$3:$O$88,2,)," ")&amp;IF(J18="","",","&amp;IFERROR(VLOOKUP($J18,【選択肢】!$K$3:$O$88,2,)," ")&amp;IF(K18="","",","&amp;IFERROR(VLOOKUP($K18,【選択肢】!$K$3:$O$88,2,)," ")&amp;IF(L18="","",","&amp;IFERROR(VLOOKUP($L18,【選択肢】!$K$3:$O$88,2,)," "))))))))</f>
        <v>長寿命化</v>
      </c>
      <c r="N18" s="919" t="str">
        <f>IF(G18="","",(IFERROR(VLOOKUP($G18,【選択肢】!$K$3:$O$88,4,)," ")&amp;IF(H18="","",","&amp;IFERROR(VLOOKUP($H18,【選択肢】!$K$3:$O$88,4,)," ")&amp;IF(I18="","",","&amp;IFERROR(VLOOKUP($I18,【選択肢】!$K$3:$O$88,4,)," ")&amp;IF(J18="","",","&amp;IFERROR(VLOOKUP($J18,【選択肢】!$K$3:$O$88,4,)," ")&amp;IF(K18="","",","&amp;IFERROR(VLOOKUP($K18,【選択肢】!$K$3:$O$88,4,)," ")&amp;IF(L18="","",","&amp;IFERROR(VLOOKUP($L18,【選択肢】!$K$3:$O$88,4,)," "))))))))</f>
        <v>水路</v>
      </c>
      <c r="O18" s="919" t="str">
        <f>IF(G18="","",(IFERROR(VLOOKUP($G18,【選択肢】!$K$3:$O$88,5,)," ")&amp;IF(H18="","",","&amp;IFERROR(VLOOKUP($H18,【選択肢】!$K$3:$O$88,5,)," ")&amp;IF(I18="","",","&amp;IFERROR(VLOOKUP($I18,【選択肢】!$K$3:$O$88,5,)," ")&amp;IF(J18="","",","&amp;IFERROR(VLOOKUP($J18,【選択肢】!$K$3:$O$88,5,)," ")&amp;IF(K18="","",","&amp;IFERROR(VLOOKUP($K18,【選択肢】!$K$3:$O$88,5,)," ")&amp;IF(L18="","",","&amp;IFERROR(VLOOKUP($L18,【選択肢】!$K$3:$O$88,5,)," "))))))))</f>
        <v>62 水路の更新等</v>
      </c>
      <c r="P18" s="641"/>
      <c r="Q18" s="638"/>
      <c r="R18" s="633"/>
      <c r="S18" s="633"/>
      <c r="T18" s="633"/>
      <c r="U18" s="633"/>
      <c r="V18" s="633"/>
      <c r="W18" s="633"/>
    </row>
    <row r="19" spans="2:23" ht="39.5" customHeight="1" x14ac:dyDescent="0.2">
      <c r="B19" s="639">
        <v>45992</v>
      </c>
      <c r="C19" s="947">
        <v>3</v>
      </c>
      <c r="D19" s="640">
        <v>5</v>
      </c>
      <c r="E19" s="640">
        <v>10</v>
      </c>
      <c r="F19" s="922">
        <f t="shared" si="0"/>
        <v>15</v>
      </c>
      <c r="G19" s="636">
        <v>12</v>
      </c>
      <c r="H19" s="636"/>
      <c r="I19" s="636"/>
      <c r="J19" s="636"/>
      <c r="K19" s="636"/>
      <c r="L19" s="636"/>
      <c r="M19" s="919" t="str">
        <f>IF(G19="","",(IFERROR(VLOOKUP($G19,【選択肢】!$K$3:$O$88,2,)," ")&amp;IF(H19="","",","&amp;IFERROR(VLOOKUP($H19,【選択肢】!$K$3:$O$88,2,)," ")&amp;IF(I19="","",","&amp;IFERROR(VLOOKUP($I19,【選択肢】!$K$3:$O$88,2,)," ")&amp;IF(J19="","",","&amp;IFERROR(VLOOKUP($J19,【選択肢】!$K$3:$O$88,2,)," ")&amp;IF(K19="","",","&amp;IFERROR(VLOOKUP($K19,【選択肢】!$K$3:$O$88,2,)," ")&amp;IF(L19="","",","&amp;IFERROR(VLOOKUP($L19,【選択肢】!$K$3:$O$88,2,)," "))))))))</f>
        <v>農地維持</v>
      </c>
      <c r="N19" s="919" t="str">
        <f>IF(G19="","",(IFERROR(VLOOKUP($G19,【選択肢】!$K$3:$O$88,4,)," ")&amp;IF(H19="","",","&amp;IFERROR(VLOOKUP($H19,【選択肢】!$K$3:$O$88,4,)," ")&amp;IF(I19="","",","&amp;IFERROR(VLOOKUP($I19,【選択肢】!$K$3:$O$88,4,)," ")&amp;IF(J19="","",","&amp;IFERROR(VLOOKUP($J19,【選択肢】!$K$3:$O$88,4,)," ")&amp;IF(K19="","",","&amp;IFERROR(VLOOKUP($K19,【選択肢】!$K$3:$O$88,4,)," ")&amp;IF(L19="","",","&amp;IFERROR(VLOOKUP($L19,【選択肢】!$K$3:$O$88,4,)," "))))))))</f>
        <v>農道</v>
      </c>
      <c r="O19" s="919" t="str">
        <f>IF(G19="","",(IFERROR(VLOOKUP($G19,【選択肢】!$K$3:$O$88,5,)," ")&amp;IF(H19="","",","&amp;IFERROR(VLOOKUP($H19,【選択肢】!$K$3:$O$88,5,)," ")&amp;IF(I19="","",","&amp;IFERROR(VLOOKUP($I19,【選択肢】!$K$3:$O$88,5,)," ")&amp;IF(J19="","",","&amp;IFERROR(VLOOKUP($J19,【選択肢】!$K$3:$O$88,5,)," ")&amp;IF(K19="","",","&amp;IFERROR(VLOOKUP($K19,【選択肢】!$K$3:$O$88,5,)," ")&amp;IF(L19="","",","&amp;IFERROR(VLOOKUP($L19,【選択肢】!$K$3:$O$88,5,)," "))))))))</f>
        <v>12 路面の維持</v>
      </c>
      <c r="P19" s="641"/>
      <c r="Q19" s="638"/>
      <c r="R19" s="633"/>
      <c r="S19" s="633"/>
      <c r="T19" s="633"/>
      <c r="U19" s="633"/>
      <c r="V19" s="633"/>
      <c r="W19" s="633"/>
    </row>
    <row r="20" spans="2:23" ht="37.5" customHeight="1" x14ac:dyDescent="0.2">
      <c r="B20" s="639">
        <v>46091</v>
      </c>
      <c r="C20" s="947">
        <v>1</v>
      </c>
      <c r="D20" s="640">
        <v>10</v>
      </c>
      <c r="E20" s="640">
        <v>30</v>
      </c>
      <c r="F20" s="922">
        <f t="shared" si="0"/>
        <v>40</v>
      </c>
      <c r="G20" s="636">
        <v>17</v>
      </c>
      <c r="H20" s="636">
        <v>51</v>
      </c>
      <c r="I20" s="636"/>
      <c r="J20" s="636"/>
      <c r="K20" s="636"/>
      <c r="L20" s="636"/>
      <c r="M20" s="919" t="str">
        <f>IF(G20="","",(IFERROR(VLOOKUP($G20,【選択肢】!$K$3:$O$88,2,)," ")&amp;IF(H20="","",","&amp;IFERROR(VLOOKUP($H20,【選択肢】!$K$3:$O$88,2,)," ")&amp;IF(I20="","",","&amp;IFERROR(VLOOKUP($I20,【選択肢】!$K$3:$O$88,2,)," ")&amp;IF(J20="","",","&amp;IFERROR(VLOOKUP($J20,【選択肢】!$K$3:$O$88,2,)," ")&amp;IF(K20="","",","&amp;IFERROR(VLOOKUP($K20,【選択肢】!$K$3:$O$88,2,)," ")&amp;IF(L20="","",","&amp;IFERROR(VLOOKUP($L20,【選択肢】!$K$3:$O$88,2,)," "))))))))</f>
        <v>農地維持,共同</v>
      </c>
      <c r="N20" s="919" t="str">
        <f>IF(G20="","",(IFERROR(VLOOKUP($G20,【選択肢】!$K$3:$O$88,4,)," ")&amp;IF(H20="","",","&amp;IFERROR(VLOOKUP($H20,【選択肢】!$K$3:$O$88,4,)," ")&amp;IF(I20="","",","&amp;IFERROR(VLOOKUP($I20,【選択肢】!$K$3:$O$88,4,)," ")&amp;IF(J20="","",","&amp;IFERROR(VLOOKUP($J20,【選択肢】!$K$3:$O$88,4,)," ")&amp;IF(K20="","",","&amp;IFERROR(VLOOKUP($K20,【選択肢】!$K$3:$O$88,4,)," ")&amp;IF(L20="","",","&amp;IFERROR(VLOOKUP($L20,【選択肢】!$K$3:$O$88,4,)," "))))))))</f>
        <v>推進活動,啓発・普及</v>
      </c>
      <c r="O20" s="919" t="str">
        <f>IF(G20="","",(IFERROR(VLOOKUP($G20,【選択肢】!$K$3:$O$88,5,)," ")&amp;IF(H20="","",","&amp;IFERROR(VLOOKUP($H20,【選択肢】!$K$3:$O$88,5,)," ")&amp;IF(I20="","",","&amp;IFERROR(VLOOKUP($I20,【選択肢】!$K$3:$O$88,5,)," ")&amp;IF(J20="","",","&amp;IFERROR(VLOOKUP($J20,【選択肢】!$K$3:$O$88,5,)," ")&amp;IF(K20="","",","&amp;IFERROR(VLOOKUP($K20,【選択肢】!$K$3:$O$88,5,)," ")&amp;IF(L20="","",","&amp;IFERROR(VLOOKUP($L20,【選択肢】!$K$3:$O$88,5,)," "))))))))</f>
        <v>17 農業者の検討会の開催,51 啓発・普及活動</v>
      </c>
      <c r="P20" s="641"/>
      <c r="Q20" s="638"/>
      <c r="R20" s="633"/>
      <c r="S20" s="633"/>
      <c r="T20" s="633"/>
      <c r="U20" s="633"/>
      <c r="V20" s="633"/>
      <c r="W20" s="633"/>
    </row>
    <row r="21" spans="2:23" ht="33" customHeight="1" x14ac:dyDescent="0.2">
      <c r="B21" s="639">
        <v>46101</v>
      </c>
      <c r="C21" s="947">
        <v>1</v>
      </c>
      <c r="D21" s="640">
        <v>5</v>
      </c>
      <c r="E21" s="640">
        <v>10</v>
      </c>
      <c r="F21" s="922">
        <f>SUM(D21+E21)</f>
        <v>15</v>
      </c>
      <c r="G21" s="636">
        <v>60</v>
      </c>
      <c r="H21" s="636"/>
      <c r="I21" s="636"/>
      <c r="J21" s="636"/>
      <c r="K21" s="636"/>
      <c r="L21" s="636"/>
      <c r="M21" s="919" t="str">
        <f>IF(G21="","",(IFERROR(VLOOKUP($G21,【選択肢】!$K$3:$O$88,2,)," ")&amp;IF(H21="","",","&amp;IFERROR(VLOOKUP($H21,【選択肢】!$K$3:$O$88,2,)," ")&amp;IF(I21="","",","&amp;IFERROR(VLOOKUP($I21,【選択肢】!$K$3:$O$88,2,)," ")&amp;IF(J21="","",","&amp;IFERROR(VLOOKUP($J21,【選択肢】!$K$3:$O$88,2,)," ")&amp;IF(K21="","",","&amp;IFERROR(VLOOKUP($K21,【選択肢】!$K$3:$O$88,2,)," ")&amp;IF(L21="","",","&amp;IFERROR(VLOOKUP($L21,【選択肢】!$K$3:$O$88,2,)," "))))))))</f>
        <v>共同</v>
      </c>
      <c r="N21" s="919" t="str">
        <f>IF(G21="","",(IFERROR(VLOOKUP($G21,【選択肢】!$K$3:$O$88,4,)," ")&amp;IF(H21="","",","&amp;IFERROR(VLOOKUP($H21,【選択肢】!$K$3:$O$88,4,)," ")&amp;IF(I21="","",","&amp;IFERROR(VLOOKUP($I21,【選択肢】!$K$3:$O$88,4,)," ")&amp;IF(J21="","",","&amp;IFERROR(VLOOKUP($J21,【選択肢】!$K$3:$O$88,4,)," ")&amp;IF(K21="","",","&amp;IFERROR(VLOOKUP($K21,【選択肢】!$K$3:$O$88,4,)," ")&amp;IF(L21="","",","&amp;IFERROR(VLOOKUP($L21,【選択肢】!$K$3:$O$88,4,)," "))))))))</f>
        <v>増進活動</v>
      </c>
      <c r="O21" s="919" t="str">
        <f>IF(G21="","",(IFERROR(VLOOKUP($G21,【選択肢】!$K$3:$O$88,5,)," ")&amp;IF(H21="","",","&amp;IFERROR(VLOOKUP($H21,【選択肢】!$K$3:$O$88,5,)," ")&amp;IF(I21="","",","&amp;IFERROR(VLOOKUP($I21,【選択肢】!$K$3:$O$88,5,)," ")&amp;IF(J21="","",","&amp;IFERROR(VLOOKUP($J21,【選択肢】!$K$3:$O$88,5,)," ")&amp;IF(K21="","",","&amp;IFERROR(VLOOKUP($K21,【選択肢】!$K$3:$O$88,5,)," ")&amp;IF(L21="","",","&amp;IFERROR(VLOOKUP($L21,【選択肢】!$K$3:$O$88,5,)," "))))))))</f>
        <v>60 広報活動・農村関係人口の拡大</v>
      </c>
      <c r="P21" s="641"/>
      <c r="Q21" s="638"/>
      <c r="R21" s="633"/>
      <c r="S21" s="633"/>
      <c r="T21" s="633"/>
      <c r="U21" s="633"/>
      <c r="V21" s="633"/>
      <c r="W21" s="633"/>
    </row>
    <row r="22" spans="2:23" ht="22" customHeight="1" x14ac:dyDescent="0.2">
      <c r="B22" s="644"/>
      <c r="C22" s="948"/>
      <c r="D22" s="640"/>
      <c r="E22" s="642"/>
      <c r="F22" s="922">
        <f>SUM(D22+E22)</f>
        <v>0</v>
      </c>
      <c r="G22" s="636"/>
      <c r="H22" s="636"/>
      <c r="I22" s="636"/>
      <c r="J22" s="636"/>
      <c r="K22" s="636"/>
      <c r="L22" s="636"/>
      <c r="M22" s="919" t="str">
        <f>IF(G22="","",(IFERROR(VLOOKUP($G22,【選択肢】!$K$3:$O$88,2,)," ")&amp;IF(H22="","",","&amp;IFERROR(VLOOKUP($H22,【選択肢】!$K$3:$O$88,2,)," ")&amp;IF(I22="","",","&amp;IFERROR(VLOOKUP($I22,【選択肢】!$K$3:$O$88,2,)," ")&amp;IF(J22="","",","&amp;IFERROR(VLOOKUP($J22,【選択肢】!$K$3:$O$88,2,)," ")&amp;IF(K22="","",","&amp;IFERROR(VLOOKUP($K22,【選択肢】!$K$3:$O$88,2,)," ")&amp;IF(L22="","",","&amp;IFERROR(VLOOKUP($L22,【選択肢】!$K$3:$O$88,2,)," "))))))))</f>
        <v/>
      </c>
      <c r="N22" s="919" t="str">
        <f>IF(G22="","",(IFERROR(VLOOKUP($G22,【選択肢】!$K$3:$O$88,4,)," ")&amp;IF(H22="","",","&amp;IFERROR(VLOOKUP($H22,【選択肢】!$K$3:$O$88,4,)," ")&amp;IF(I22="","",","&amp;IFERROR(VLOOKUP($I22,【選択肢】!$K$3:$O$88,4,)," ")&amp;IF(J22="","",","&amp;IFERROR(VLOOKUP($J22,【選択肢】!$K$3:$O$88,4,)," ")&amp;IF(K22="","",","&amp;IFERROR(VLOOKUP($K22,【選択肢】!$K$3:$O$88,4,)," ")&amp;IF(L22="","",","&amp;IFERROR(VLOOKUP($L22,【選択肢】!$K$3:$O$88,4,)," "))))))))</f>
        <v/>
      </c>
      <c r="O22" s="919" t="str">
        <f>IF(G22="","",(IFERROR(VLOOKUP($G22,【選択肢】!$K$3:$O$88,5,)," ")&amp;IF(H22="","",","&amp;IFERROR(VLOOKUP($H22,【選択肢】!$K$3:$O$88,5,)," ")&amp;IF(I22="","",","&amp;IFERROR(VLOOKUP($I22,【選択肢】!$K$3:$O$88,5,)," ")&amp;IF(J22="","",","&amp;IFERROR(VLOOKUP($J22,【選択肢】!$K$3:$O$88,5,)," ")&amp;IF(K22="","",","&amp;IFERROR(VLOOKUP($K22,【選択肢】!$K$3:$O$88,5,)," ")&amp;IF(L22="","",","&amp;IFERROR(VLOOKUP($L22,【選択肢】!$K$3:$O$88,5,)," "))))))))</f>
        <v/>
      </c>
      <c r="P22" s="643"/>
      <c r="Q22" s="638"/>
      <c r="R22" s="633"/>
      <c r="S22" s="633"/>
      <c r="T22" s="633"/>
      <c r="U22" s="633"/>
      <c r="V22" s="633"/>
      <c r="W22" s="633"/>
    </row>
    <row r="23" spans="2:23" ht="22" customHeight="1" x14ac:dyDescent="0.2">
      <c r="B23" s="645"/>
      <c r="C23" s="646"/>
      <c r="D23" s="647"/>
      <c r="E23" s="648" t="s">
        <v>445</v>
      </c>
      <c r="F23" s="649"/>
      <c r="G23" s="650"/>
      <c r="H23" s="650"/>
      <c r="I23" s="650"/>
      <c r="J23" s="650"/>
      <c r="K23" s="650"/>
      <c r="L23" s="650"/>
      <c r="M23" s="920" t="str">
        <f>IF(G23="","",(IFERROR(VLOOKUP($G23,【選択肢】!$K$3:$O$74,2,)," ")&amp;IF(H23="","",","&amp;IFERROR(VLOOKUP($H23,【選択肢】!$K$3:$O$74,2,)," ")&amp;IF(I23="","",","&amp;IFERROR(VLOOKUP($I23,【選択肢】!$K$3:$O$74,2,)," ")&amp;IF(J23="","",","&amp;IFERROR(VLOOKUP($J23,【選択肢】!$K$3:$O$74,2,)," ")&amp;IF(K23="","",","&amp;IFERROR(VLOOKUP($K23,【選択肢】!$K$3:$O$74,2,)," ")&amp;IF(L23="","",","&amp;IFERROR(VLOOKUP($L23,【選択肢】!$K$3:$O$74,2,)," "))))))))</f>
        <v/>
      </c>
      <c r="N23" s="920" t="str">
        <f>IF(G23="","",(IFERROR(VLOOKUP($G23,【選択肢】!$K$3:$O$74,4,)," ")&amp;IF(H23="","",","&amp;IFERROR(VLOOKUP($H23,【選択肢】!$K$3:$O$74,4,)," ")&amp;IF(I23="","",","&amp;IFERROR(VLOOKUP($I23,【選択肢】!$K$3:$O$74,4,)," ")&amp;IF(J23="","",","&amp;IFERROR(VLOOKUP($J23,【選択肢】!$K$3:$O$74,4,)," ")&amp;IF(K23="","",","&amp;IFERROR(VLOOKUP($K23,【選択肢】!$K$3:$O$74,4,)," ")&amp;IF(L23="","",","&amp;IFERROR(VLOOKUP($L23,【選択肢】!$K$3:$O$74,4,)," "))))))))</f>
        <v/>
      </c>
      <c r="O23" s="920" t="str">
        <f>IF(G23="","",(IFERROR(VLOOKUP($G23,【選択肢】!$K$3:$O$74,5,)," ")&amp;IF(H23="","",","&amp;IFERROR(VLOOKUP($H23,【選択肢】!$K$3:$O$74,5,)," ")&amp;IF(I23="","",","&amp;IFERROR(VLOOKUP($I23,【選択肢】!$K$3:$O$74,5,)," ")&amp;IF(J23="","",","&amp;IFERROR(VLOOKUP($J23,【選択肢】!$K$3:$O$74,5,)," ")&amp;IF(K23="","",","&amp;IFERROR(VLOOKUP($K23,【選択肢】!$K$3:$O$74,5,)," ")&amp;IF(L23="","",","&amp;IFERROR(VLOOKUP($L23,【選択肢】!$K$3:$O$74,5,)," "))))))))</f>
        <v/>
      </c>
      <c r="P23" s="651"/>
      <c r="Q23" s="638"/>
      <c r="R23" s="633"/>
      <c r="S23" s="633"/>
      <c r="T23" s="633"/>
      <c r="U23" s="633"/>
      <c r="V23" s="633"/>
      <c r="W23" s="633"/>
    </row>
    <row r="24" spans="2:23" ht="33" customHeight="1" x14ac:dyDescent="0.2">
      <c r="B24" s="652"/>
      <c r="C24" s="653"/>
      <c r="D24" s="654"/>
      <c r="E24" s="654"/>
      <c r="F24" s="923">
        <f>SUM(D24+E24)</f>
        <v>0</v>
      </c>
      <c r="G24" s="656"/>
      <c r="H24" s="656"/>
      <c r="I24" s="656"/>
      <c r="J24" s="656"/>
      <c r="K24" s="656"/>
      <c r="L24" s="656"/>
      <c r="M24" s="657"/>
      <c r="N24" s="658"/>
      <c r="O24" s="659"/>
      <c r="P24" s="632"/>
    </row>
    <row r="25" spans="2:23" ht="34.5" customHeight="1" x14ac:dyDescent="0.2">
      <c r="B25" s="652"/>
      <c r="C25" s="653"/>
      <c r="D25" s="660" t="s">
        <v>94</v>
      </c>
      <c r="E25" s="661" t="s">
        <v>129</v>
      </c>
      <c r="F25" s="662" t="s">
        <v>34</v>
      </c>
      <c r="G25" s="656"/>
      <c r="H25" s="656"/>
      <c r="I25" s="656"/>
      <c r="J25" s="656"/>
      <c r="K25" s="656"/>
      <c r="L25" s="656"/>
      <c r="M25" s="657"/>
      <c r="N25" s="658"/>
      <c r="O25" s="659"/>
      <c r="P25" s="632"/>
    </row>
    <row r="26" spans="2:23" ht="33" customHeight="1" x14ac:dyDescent="0.2">
      <c r="B26" s="1791" t="s">
        <v>532</v>
      </c>
      <c r="C26" s="1791"/>
      <c r="D26" s="924">
        <f>MAX(D9:D23)</f>
        <v>10</v>
      </c>
      <c r="E26" s="924">
        <f>MAX(E9:E23)</f>
        <v>30</v>
      </c>
      <c r="F26" s="925">
        <f>SUM(D26+E26)</f>
        <v>40</v>
      </c>
      <c r="G26" s="656"/>
      <c r="H26" s="656"/>
      <c r="I26" s="656"/>
      <c r="J26" s="656"/>
      <c r="K26" s="656"/>
      <c r="L26" s="656"/>
      <c r="M26" s="926" t="str">
        <f>IFERROR(VLOOKUP($G26,【選択肢】!$K$3:$O$74,2,)," ")</f>
        <v xml:space="preserve"> </v>
      </c>
      <c r="N26" s="658"/>
      <c r="O26" s="659"/>
      <c r="P26" s="632"/>
    </row>
    <row r="27" spans="2:23" ht="33" customHeight="1" x14ac:dyDescent="0.2">
      <c r="B27" s="652"/>
      <c r="C27" s="653"/>
      <c r="D27" s="654"/>
      <c r="E27" s="654"/>
      <c r="F27" s="655"/>
      <c r="G27" s="656"/>
      <c r="H27" s="656"/>
      <c r="I27" s="656"/>
      <c r="J27" s="656"/>
      <c r="K27" s="656"/>
      <c r="L27" s="656"/>
      <c r="M27" s="657"/>
      <c r="N27" s="658"/>
      <c r="O27" s="659"/>
      <c r="P27" s="632"/>
    </row>
    <row r="28" spans="2:23" ht="18" customHeight="1" x14ac:dyDescent="0.2">
      <c r="B28" s="1805"/>
      <c r="C28" s="1806"/>
      <c r="D28" s="663"/>
      <c r="E28" s="663"/>
      <c r="F28" s="663"/>
      <c r="G28" s="663"/>
      <c r="H28" s="663"/>
      <c r="I28" s="663"/>
      <c r="J28" s="663"/>
      <c r="K28" s="663"/>
      <c r="L28" s="663"/>
      <c r="M28" s="664"/>
      <c r="N28" s="632"/>
      <c r="O28" s="1807"/>
      <c r="P28" s="1804"/>
    </row>
    <row r="29" spans="2:23" ht="18" customHeight="1" x14ac:dyDescent="0.2">
      <c r="B29" s="1805"/>
      <c r="C29" s="1806"/>
      <c r="D29" s="663"/>
      <c r="E29" s="663"/>
      <c r="F29" s="663"/>
      <c r="G29" s="663"/>
      <c r="H29" s="663"/>
      <c r="I29" s="663"/>
      <c r="J29" s="663"/>
      <c r="K29" s="663"/>
      <c r="L29" s="663"/>
      <c r="M29" s="664"/>
      <c r="O29" s="1807"/>
      <c r="P29" s="1804"/>
    </row>
    <row r="30" spans="2:23" ht="18" customHeight="1" x14ac:dyDescent="0.2">
      <c r="B30" s="1805"/>
      <c r="C30" s="1806"/>
      <c r="D30" s="663"/>
      <c r="E30" s="663"/>
      <c r="F30" s="663"/>
      <c r="G30" s="663"/>
      <c r="H30" s="663"/>
      <c r="I30" s="663"/>
      <c r="J30" s="663"/>
      <c r="K30" s="663"/>
      <c r="L30" s="663"/>
      <c r="M30" s="664"/>
      <c r="N30" s="632"/>
      <c r="O30" s="1807"/>
      <c r="P30" s="1804"/>
    </row>
    <row r="31" spans="2:23" ht="18" customHeight="1" x14ac:dyDescent="0.2">
      <c r="B31" s="1805"/>
      <c r="C31" s="1806"/>
      <c r="D31" s="663"/>
      <c r="E31" s="663"/>
      <c r="F31" s="663"/>
      <c r="G31" s="663"/>
      <c r="H31" s="663"/>
      <c r="I31" s="663"/>
      <c r="J31" s="663"/>
      <c r="K31" s="663"/>
      <c r="L31" s="663"/>
      <c r="M31" s="664"/>
      <c r="N31" s="632"/>
      <c r="O31" s="1807"/>
      <c r="P31" s="1804"/>
    </row>
    <row r="32" spans="2:23" ht="18" customHeight="1" x14ac:dyDescent="0.2">
      <c r="B32" s="1805"/>
      <c r="C32" s="1806"/>
      <c r="D32" s="663"/>
      <c r="E32" s="663"/>
      <c r="F32" s="663"/>
      <c r="G32" s="663"/>
      <c r="H32" s="663"/>
      <c r="I32" s="663"/>
      <c r="J32" s="663"/>
      <c r="K32" s="663"/>
      <c r="L32" s="663"/>
      <c r="M32" s="664"/>
      <c r="O32" s="1807"/>
      <c r="P32" s="1804"/>
    </row>
    <row r="33" spans="2:16" ht="18" customHeight="1" x14ac:dyDescent="0.2">
      <c r="B33" s="1805"/>
      <c r="C33" s="1806"/>
      <c r="D33" s="663"/>
      <c r="E33" s="663"/>
      <c r="F33" s="663"/>
      <c r="G33" s="663"/>
      <c r="H33" s="663"/>
      <c r="I33" s="663"/>
      <c r="J33" s="663"/>
      <c r="K33" s="663"/>
      <c r="L33" s="663"/>
      <c r="M33" s="664"/>
      <c r="N33" s="632"/>
      <c r="O33" s="1807"/>
      <c r="P33" s="1804"/>
    </row>
    <row r="34" spans="2:16" ht="18" customHeight="1" x14ac:dyDescent="0.2">
      <c r="B34" s="1805"/>
      <c r="C34" s="1806"/>
      <c r="D34" s="663"/>
      <c r="E34" s="663"/>
      <c r="F34" s="663"/>
      <c r="G34" s="663"/>
      <c r="H34" s="663"/>
      <c r="I34" s="663"/>
      <c r="J34" s="663"/>
      <c r="K34" s="663"/>
      <c r="L34" s="663"/>
      <c r="M34" s="664"/>
      <c r="N34" s="632"/>
      <c r="O34" s="1807"/>
      <c r="P34" s="1804"/>
    </row>
    <row r="35" spans="2:16" ht="18" customHeight="1" x14ac:dyDescent="0.2">
      <c r="B35" s="1805"/>
      <c r="C35" s="1806"/>
      <c r="D35" s="663"/>
      <c r="E35" s="663"/>
      <c r="F35" s="663"/>
      <c r="G35" s="663"/>
      <c r="H35" s="663"/>
      <c r="I35" s="663"/>
      <c r="J35" s="663"/>
      <c r="K35" s="663"/>
      <c r="L35" s="663"/>
      <c r="M35" s="663"/>
      <c r="O35" s="1807"/>
      <c r="P35" s="1804"/>
    </row>
    <row r="36" spans="2:16" ht="18" customHeight="1" x14ac:dyDescent="0.2">
      <c r="B36" s="1805"/>
      <c r="C36" s="1806"/>
      <c r="D36" s="663"/>
      <c r="E36" s="663"/>
      <c r="F36" s="663"/>
      <c r="G36" s="663"/>
      <c r="H36" s="663"/>
      <c r="I36" s="663"/>
      <c r="J36" s="663"/>
      <c r="K36" s="663"/>
      <c r="L36" s="663"/>
      <c r="M36" s="664"/>
      <c r="N36" s="632"/>
      <c r="O36" s="1807"/>
      <c r="P36" s="1804"/>
    </row>
    <row r="37" spans="2:16" ht="18" customHeight="1" x14ac:dyDescent="0.2">
      <c r="B37" s="1805"/>
      <c r="C37" s="1806"/>
      <c r="D37" s="663"/>
      <c r="E37" s="663"/>
      <c r="F37" s="663"/>
      <c r="G37" s="663"/>
      <c r="H37" s="663"/>
      <c r="I37" s="663"/>
      <c r="J37" s="663"/>
      <c r="K37" s="663"/>
      <c r="L37" s="663"/>
      <c r="M37" s="664"/>
      <c r="N37" s="632"/>
      <c r="O37" s="1807"/>
      <c r="P37" s="1804"/>
    </row>
    <row r="38" spans="2:16" ht="18" customHeight="1" x14ac:dyDescent="0.2">
      <c r="B38" s="1805"/>
      <c r="C38" s="1806"/>
      <c r="D38" s="663"/>
      <c r="E38" s="663"/>
      <c r="F38" s="663"/>
      <c r="G38" s="663"/>
      <c r="H38" s="663"/>
      <c r="I38" s="663"/>
      <c r="J38" s="663"/>
      <c r="K38" s="663"/>
      <c r="L38" s="663"/>
      <c r="M38" s="664"/>
      <c r="O38" s="1807"/>
      <c r="P38" s="1804"/>
    </row>
    <row r="39" spans="2:16" ht="18" customHeight="1" x14ac:dyDescent="0.2">
      <c r="B39" s="1805"/>
      <c r="C39" s="1806"/>
      <c r="D39" s="663"/>
      <c r="E39" s="663"/>
      <c r="F39" s="663"/>
      <c r="G39" s="663"/>
      <c r="H39" s="663"/>
      <c r="I39" s="663"/>
      <c r="J39" s="663"/>
      <c r="K39" s="663"/>
      <c r="L39" s="663"/>
      <c r="M39" s="664"/>
      <c r="N39" s="632"/>
      <c r="O39" s="1807"/>
      <c r="P39" s="1804"/>
    </row>
    <row r="40" spans="2:16" ht="18" customHeight="1" x14ac:dyDescent="0.2">
      <c r="B40" s="1805"/>
      <c r="C40" s="1806"/>
      <c r="D40" s="663"/>
      <c r="E40" s="663"/>
      <c r="F40" s="663"/>
      <c r="G40" s="663"/>
      <c r="H40" s="663"/>
      <c r="I40" s="663"/>
      <c r="J40" s="663"/>
      <c r="K40" s="663"/>
      <c r="L40" s="663"/>
      <c r="M40" s="664"/>
      <c r="N40" s="632"/>
      <c r="O40" s="1807"/>
      <c r="P40" s="1804"/>
    </row>
    <row r="41" spans="2:16" ht="18" customHeight="1" x14ac:dyDescent="0.2">
      <c r="B41" s="1805"/>
      <c r="C41" s="1806"/>
      <c r="D41" s="663"/>
      <c r="E41" s="663"/>
      <c r="F41" s="663"/>
      <c r="G41" s="663"/>
      <c r="H41" s="663"/>
      <c r="I41" s="663"/>
      <c r="J41" s="663"/>
      <c r="K41" s="663"/>
      <c r="L41" s="663"/>
      <c r="M41" s="664"/>
      <c r="O41" s="1807"/>
      <c r="P41" s="1804"/>
    </row>
    <row r="42" spans="2:16" ht="18" customHeight="1" x14ac:dyDescent="0.2">
      <c r="B42" s="1805"/>
      <c r="C42" s="1806"/>
      <c r="D42" s="663"/>
      <c r="E42" s="663"/>
      <c r="F42" s="663"/>
      <c r="G42" s="663"/>
      <c r="H42" s="663"/>
      <c r="I42" s="663"/>
      <c r="J42" s="663"/>
      <c r="K42" s="663"/>
      <c r="L42" s="663"/>
      <c r="M42" s="664"/>
      <c r="N42" s="632"/>
      <c r="O42" s="1807"/>
      <c r="P42" s="1804"/>
    </row>
    <row r="43" spans="2:16" ht="18" customHeight="1" x14ac:dyDescent="0.2">
      <c r="B43" s="1805"/>
      <c r="C43" s="1806"/>
      <c r="D43" s="663"/>
      <c r="E43" s="663"/>
      <c r="F43" s="663"/>
      <c r="G43" s="663"/>
      <c r="H43" s="663"/>
      <c r="I43" s="663"/>
      <c r="J43" s="663"/>
      <c r="K43" s="663"/>
      <c r="L43" s="663"/>
      <c r="M43" s="664"/>
      <c r="N43" s="632"/>
      <c r="O43" s="1807"/>
      <c r="P43" s="1804"/>
    </row>
    <row r="44" spans="2:16" ht="18" customHeight="1" x14ac:dyDescent="0.2">
      <c r="B44" s="1805"/>
      <c r="C44" s="1806"/>
      <c r="D44" s="663"/>
      <c r="E44" s="663"/>
      <c r="F44" s="663"/>
      <c r="G44" s="663"/>
      <c r="H44" s="663"/>
      <c r="I44" s="663"/>
      <c r="J44" s="663"/>
      <c r="K44" s="663"/>
      <c r="L44" s="663"/>
      <c r="M44" s="664"/>
      <c r="O44" s="1807"/>
      <c r="P44" s="1804"/>
    </row>
    <row r="45" spans="2:16" ht="18" customHeight="1" x14ac:dyDescent="0.2">
      <c r="B45" s="1805"/>
      <c r="C45" s="1806"/>
      <c r="D45" s="663"/>
      <c r="E45" s="663"/>
      <c r="F45" s="663"/>
      <c r="G45" s="663"/>
      <c r="H45" s="663"/>
      <c r="I45" s="663"/>
      <c r="J45" s="663"/>
      <c r="K45" s="663"/>
      <c r="L45" s="663"/>
      <c r="M45" s="664"/>
      <c r="N45" s="632"/>
      <c r="O45" s="1807"/>
      <c r="P45" s="1804"/>
    </row>
    <row r="46" spans="2:16" ht="18" customHeight="1" x14ac:dyDescent="0.2">
      <c r="B46" s="1805"/>
      <c r="C46" s="1806"/>
      <c r="D46" s="663"/>
      <c r="E46" s="663"/>
      <c r="F46" s="663"/>
      <c r="G46" s="663"/>
      <c r="H46" s="663"/>
      <c r="I46" s="663"/>
      <c r="J46" s="663"/>
      <c r="K46" s="663"/>
      <c r="L46" s="663"/>
      <c r="M46" s="664"/>
      <c r="N46" s="632"/>
      <c r="O46" s="1807"/>
      <c r="P46" s="1804"/>
    </row>
    <row r="47" spans="2:16" ht="18" customHeight="1" x14ac:dyDescent="0.2">
      <c r="B47" s="1805"/>
      <c r="C47" s="1806"/>
      <c r="D47" s="663"/>
      <c r="E47" s="663"/>
      <c r="F47" s="663"/>
      <c r="G47" s="663"/>
      <c r="H47" s="663"/>
      <c r="I47" s="663"/>
      <c r="J47" s="663"/>
      <c r="K47" s="663"/>
      <c r="L47" s="663"/>
      <c r="M47" s="664"/>
      <c r="O47" s="1807"/>
      <c r="P47" s="1804"/>
    </row>
    <row r="48" spans="2:16" ht="18" customHeight="1" x14ac:dyDescent="0.2">
      <c r="B48" s="1805"/>
      <c r="C48" s="1806"/>
      <c r="D48" s="663"/>
      <c r="E48" s="663"/>
      <c r="F48" s="663"/>
      <c r="G48" s="663"/>
      <c r="H48" s="663"/>
      <c r="I48" s="663"/>
      <c r="J48" s="663"/>
      <c r="K48" s="663"/>
      <c r="L48" s="663"/>
      <c r="M48" s="664"/>
      <c r="N48" s="632"/>
      <c r="O48" s="1807"/>
      <c r="P48" s="1804"/>
    </row>
    <row r="49" spans="2:16" ht="18" customHeight="1" x14ac:dyDescent="0.2">
      <c r="B49" s="1805"/>
      <c r="C49" s="1806"/>
      <c r="D49" s="663"/>
      <c r="E49" s="663"/>
      <c r="F49" s="663"/>
      <c r="G49" s="663"/>
      <c r="H49" s="663"/>
      <c r="I49" s="663"/>
      <c r="J49" s="663"/>
      <c r="K49" s="663"/>
      <c r="L49" s="663"/>
      <c r="M49" s="664"/>
      <c r="N49" s="632"/>
      <c r="O49" s="1807"/>
      <c r="P49" s="1804"/>
    </row>
    <row r="50" spans="2:16" ht="18" customHeight="1" x14ac:dyDescent="0.2">
      <c r="B50" s="1805"/>
      <c r="C50" s="1806"/>
      <c r="D50" s="663"/>
      <c r="E50" s="663"/>
      <c r="F50" s="663"/>
      <c r="G50" s="663"/>
      <c r="H50" s="663"/>
      <c r="I50" s="663"/>
      <c r="J50" s="663"/>
      <c r="K50" s="663"/>
      <c r="L50" s="663"/>
      <c r="M50" s="664"/>
      <c r="O50" s="1807"/>
      <c r="P50" s="1804"/>
    </row>
    <row r="51" spans="2:16" ht="18" customHeight="1" x14ac:dyDescent="0.2">
      <c r="B51" s="1805"/>
      <c r="C51" s="1806"/>
      <c r="D51" s="663"/>
      <c r="E51" s="663"/>
      <c r="F51" s="663"/>
      <c r="G51" s="663"/>
      <c r="H51" s="663"/>
      <c r="I51" s="663"/>
      <c r="J51" s="663"/>
      <c r="K51" s="663"/>
      <c r="L51" s="663"/>
      <c r="M51" s="664"/>
      <c r="N51" s="632"/>
      <c r="O51" s="1807"/>
      <c r="P51" s="1804"/>
    </row>
    <row r="52" spans="2:16" ht="18" customHeight="1" x14ac:dyDescent="0.2">
      <c r="B52" s="1805"/>
      <c r="C52" s="1806"/>
      <c r="D52" s="663"/>
      <c r="E52" s="663"/>
      <c r="F52" s="663"/>
      <c r="G52" s="663"/>
      <c r="H52" s="663"/>
      <c r="I52" s="663"/>
      <c r="J52" s="663"/>
      <c r="K52" s="663"/>
      <c r="L52" s="663"/>
      <c r="M52" s="664"/>
      <c r="N52" s="632"/>
      <c r="O52" s="1807"/>
      <c r="P52" s="1804"/>
    </row>
    <row r="53" spans="2:16" ht="18" customHeight="1" x14ac:dyDescent="0.2">
      <c r="B53" s="1805"/>
      <c r="C53" s="1806"/>
      <c r="D53" s="663"/>
      <c r="E53" s="663"/>
      <c r="F53" s="663"/>
      <c r="G53" s="663"/>
      <c r="H53" s="663"/>
      <c r="I53" s="663"/>
      <c r="J53" s="663"/>
      <c r="K53" s="663"/>
      <c r="L53" s="663"/>
      <c r="M53" s="664"/>
      <c r="O53" s="1807"/>
      <c r="P53" s="1804"/>
    </row>
    <row r="54" spans="2:16" ht="18" customHeight="1" x14ac:dyDescent="0.2">
      <c r="B54" s="1805"/>
      <c r="C54" s="1806"/>
      <c r="D54" s="663"/>
      <c r="E54" s="663"/>
      <c r="F54" s="663"/>
      <c r="G54" s="663"/>
      <c r="H54" s="663"/>
      <c r="I54" s="663"/>
      <c r="J54" s="663"/>
      <c r="K54" s="663"/>
      <c r="L54" s="663"/>
      <c r="M54" s="664"/>
      <c r="N54" s="632"/>
      <c r="O54" s="1807"/>
      <c r="P54" s="1804"/>
    </row>
    <row r="55" spans="2:16" ht="18" customHeight="1" x14ac:dyDescent="0.2">
      <c r="B55" s="1805"/>
      <c r="C55" s="1806"/>
      <c r="D55" s="663"/>
      <c r="E55" s="663"/>
      <c r="F55" s="663"/>
      <c r="G55" s="663"/>
      <c r="H55" s="663"/>
      <c r="I55" s="663"/>
      <c r="J55" s="663"/>
      <c r="K55" s="663"/>
      <c r="L55" s="663"/>
      <c r="M55" s="664"/>
      <c r="N55" s="632"/>
      <c r="O55" s="1807"/>
      <c r="P55" s="1804"/>
    </row>
    <row r="56" spans="2:16" ht="18" customHeight="1" x14ac:dyDescent="0.2">
      <c r="B56" s="1805"/>
      <c r="C56" s="1806"/>
      <c r="D56" s="663"/>
      <c r="E56" s="663"/>
      <c r="F56" s="663"/>
      <c r="G56" s="663"/>
      <c r="H56" s="663"/>
      <c r="I56" s="663"/>
      <c r="J56" s="663"/>
      <c r="K56" s="663"/>
      <c r="L56" s="663"/>
      <c r="M56" s="664"/>
      <c r="O56" s="1807"/>
      <c r="P56" s="1804"/>
    </row>
    <row r="57" spans="2:16" ht="18" customHeight="1" x14ac:dyDescent="0.2">
      <c r="B57" s="1805"/>
      <c r="C57" s="1806"/>
      <c r="D57" s="663"/>
      <c r="E57" s="663"/>
      <c r="F57" s="663"/>
      <c r="G57" s="663"/>
      <c r="H57" s="663"/>
      <c r="I57" s="663"/>
      <c r="J57" s="663"/>
      <c r="K57" s="663"/>
      <c r="L57" s="663"/>
      <c r="M57" s="664"/>
      <c r="N57" s="632"/>
      <c r="O57" s="1807"/>
      <c r="P57" s="1804"/>
    </row>
    <row r="58" spans="2:16" ht="18" customHeight="1" x14ac:dyDescent="0.2">
      <c r="B58" s="1805"/>
      <c r="C58" s="1806"/>
      <c r="D58" s="663"/>
      <c r="E58" s="663"/>
      <c r="F58" s="663"/>
      <c r="G58" s="663"/>
      <c r="H58" s="663"/>
      <c r="I58" s="663"/>
      <c r="J58" s="663"/>
      <c r="K58" s="663"/>
      <c r="L58" s="663"/>
      <c r="M58" s="664"/>
      <c r="N58" s="632"/>
      <c r="O58" s="1807"/>
      <c r="P58" s="1804"/>
    </row>
    <row r="59" spans="2:16" ht="18" customHeight="1" x14ac:dyDescent="0.2">
      <c r="B59" s="1805"/>
      <c r="C59" s="1806"/>
      <c r="D59" s="663"/>
      <c r="E59" s="663"/>
      <c r="F59" s="663"/>
      <c r="G59" s="663"/>
      <c r="H59" s="663"/>
      <c r="I59" s="663"/>
      <c r="J59" s="663"/>
      <c r="K59" s="663"/>
      <c r="L59" s="663"/>
      <c r="M59" s="664"/>
      <c r="O59" s="1807"/>
      <c r="P59" s="1804"/>
    </row>
    <row r="60" spans="2:16" ht="18" customHeight="1" x14ac:dyDescent="0.2">
      <c r="B60" s="1805"/>
      <c r="C60" s="1806"/>
      <c r="D60" s="663"/>
      <c r="E60" s="663"/>
      <c r="F60" s="663"/>
      <c r="G60" s="663"/>
      <c r="H60" s="663"/>
      <c r="I60" s="663"/>
      <c r="J60" s="663"/>
      <c r="K60" s="663"/>
      <c r="L60" s="663"/>
      <c r="M60" s="664"/>
      <c r="N60" s="632"/>
      <c r="O60" s="1807"/>
      <c r="P60" s="1804"/>
    </row>
    <row r="61" spans="2:16" ht="18" customHeight="1" x14ac:dyDescent="0.2">
      <c r="B61" s="1805"/>
      <c r="C61" s="1806"/>
      <c r="D61" s="663"/>
      <c r="E61" s="663"/>
      <c r="F61" s="663"/>
      <c r="G61" s="663"/>
      <c r="H61" s="663"/>
      <c r="I61" s="663"/>
      <c r="J61" s="663"/>
      <c r="K61" s="663"/>
      <c r="L61" s="663"/>
      <c r="M61" s="664"/>
      <c r="N61" s="632"/>
      <c r="O61" s="1807"/>
      <c r="P61" s="1804"/>
    </row>
    <row r="62" spans="2:16" ht="18" customHeight="1" x14ac:dyDescent="0.2">
      <c r="B62" s="1805"/>
      <c r="C62" s="1806"/>
      <c r="D62" s="663"/>
      <c r="E62" s="663"/>
      <c r="F62" s="663"/>
      <c r="G62" s="663"/>
      <c r="H62" s="663"/>
      <c r="I62" s="663"/>
      <c r="J62" s="663"/>
      <c r="K62" s="663"/>
      <c r="L62" s="663"/>
      <c r="M62" s="664"/>
      <c r="O62" s="1807"/>
      <c r="P62" s="1804"/>
    </row>
    <row r="63" spans="2:16" ht="18" customHeight="1" x14ac:dyDescent="0.2">
      <c r="B63" s="1805"/>
      <c r="C63" s="1806"/>
      <c r="D63" s="663"/>
      <c r="E63" s="663"/>
      <c r="F63" s="663"/>
      <c r="G63" s="663"/>
      <c r="H63" s="663"/>
      <c r="I63" s="663"/>
      <c r="J63" s="663"/>
      <c r="K63" s="663"/>
      <c r="L63" s="663"/>
      <c r="M63" s="664"/>
      <c r="N63" s="632"/>
      <c r="O63" s="1807"/>
      <c r="P63" s="1804"/>
    </row>
    <row r="64" spans="2:16" ht="18" customHeight="1" x14ac:dyDescent="0.2">
      <c r="B64" s="1805"/>
      <c r="C64" s="1806"/>
      <c r="D64" s="663"/>
      <c r="E64" s="663"/>
      <c r="F64" s="663"/>
      <c r="G64" s="663"/>
      <c r="H64" s="663"/>
      <c r="I64" s="663"/>
      <c r="J64" s="663"/>
      <c r="K64" s="663"/>
      <c r="L64" s="663"/>
      <c r="M64" s="664"/>
      <c r="N64" s="632"/>
      <c r="O64" s="1807"/>
      <c r="P64" s="1804"/>
    </row>
    <row r="65" spans="2:16" ht="18" customHeight="1" x14ac:dyDescent="0.2">
      <c r="B65" s="1805"/>
      <c r="C65" s="1806"/>
      <c r="D65" s="663"/>
      <c r="E65" s="663"/>
      <c r="F65" s="663"/>
      <c r="G65" s="663"/>
      <c r="H65" s="663"/>
      <c r="I65" s="663"/>
      <c r="J65" s="663"/>
      <c r="K65" s="663"/>
      <c r="L65" s="663"/>
      <c r="M65" s="664"/>
      <c r="O65" s="1807"/>
      <c r="P65" s="1804"/>
    </row>
    <row r="66" spans="2:16" ht="18" customHeight="1" x14ac:dyDescent="0.2">
      <c r="B66" s="1805"/>
      <c r="C66" s="1806"/>
      <c r="D66" s="663"/>
      <c r="E66" s="663"/>
      <c r="F66" s="663"/>
      <c r="G66" s="663"/>
      <c r="H66" s="663"/>
      <c r="I66" s="663"/>
      <c r="J66" s="663"/>
      <c r="K66" s="663"/>
      <c r="L66" s="663"/>
      <c r="M66" s="664"/>
      <c r="N66" s="632"/>
      <c r="O66" s="1807"/>
      <c r="P66" s="1804"/>
    </row>
  </sheetData>
  <sheetProtection formatCells="0" formatRows="0"/>
  <mergeCells count="68">
    <mergeCell ref="B64:B66"/>
    <mergeCell ref="C64:C66"/>
    <mergeCell ref="O64:O66"/>
    <mergeCell ref="P64:P66"/>
    <mergeCell ref="O55:O57"/>
    <mergeCell ref="P55:P57"/>
    <mergeCell ref="B61:B63"/>
    <mergeCell ref="C61:C63"/>
    <mergeCell ref="O61:O63"/>
    <mergeCell ref="P61:P63"/>
    <mergeCell ref="Q6:W8"/>
    <mergeCell ref="B58:B60"/>
    <mergeCell ref="C58:C60"/>
    <mergeCell ref="O58:O60"/>
    <mergeCell ref="P58:P60"/>
    <mergeCell ref="B52:B54"/>
    <mergeCell ref="C52:C54"/>
    <mergeCell ref="O52:O54"/>
    <mergeCell ref="P46:P48"/>
    <mergeCell ref="B49:B51"/>
    <mergeCell ref="C49:C51"/>
    <mergeCell ref="O49:O51"/>
    <mergeCell ref="P49:P51"/>
    <mergeCell ref="P52:P54"/>
    <mergeCell ref="B55:B57"/>
    <mergeCell ref="C55:C57"/>
    <mergeCell ref="B46:B48"/>
    <mergeCell ref="C46:C48"/>
    <mergeCell ref="O46:O48"/>
    <mergeCell ref="B43:B45"/>
    <mergeCell ref="C43:C45"/>
    <mergeCell ref="O43:O45"/>
    <mergeCell ref="P43:P45"/>
    <mergeCell ref="B40:B42"/>
    <mergeCell ref="C40:C42"/>
    <mergeCell ref="O40:O42"/>
    <mergeCell ref="P40:P42"/>
    <mergeCell ref="B34:B36"/>
    <mergeCell ref="C34:C36"/>
    <mergeCell ref="O34:O36"/>
    <mergeCell ref="P34:P36"/>
    <mergeCell ref="B37:B39"/>
    <mergeCell ref="C37:C39"/>
    <mergeCell ref="O37:O39"/>
    <mergeCell ref="P37:P39"/>
    <mergeCell ref="P31:P33"/>
    <mergeCell ref="B28:B30"/>
    <mergeCell ref="C28:C30"/>
    <mergeCell ref="O28:O30"/>
    <mergeCell ref="P28:P30"/>
    <mergeCell ref="B31:B33"/>
    <mergeCell ref="C31:C33"/>
    <mergeCell ref="O31:O33"/>
    <mergeCell ref="B26:C26"/>
    <mergeCell ref="B5:P5"/>
    <mergeCell ref="B6:C6"/>
    <mergeCell ref="D6:F6"/>
    <mergeCell ref="M6:O6"/>
    <mergeCell ref="P6:P8"/>
    <mergeCell ref="B7:B8"/>
    <mergeCell ref="D7:D8"/>
    <mergeCell ref="E7:E8"/>
    <mergeCell ref="F7:F8"/>
    <mergeCell ref="M7:M8"/>
    <mergeCell ref="N7:N8"/>
    <mergeCell ref="O7:O8"/>
    <mergeCell ref="G6:L8"/>
    <mergeCell ref="C7:C8"/>
  </mergeCells>
  <phoneticPr fontId="4"/>
  <dataValidations count="2">
    <dataValidation imeMode="off" allowBlank="1" showInputMessage="1" showErrorMessage="1" sqref="C27 C22:C25 B22:B27 G23:L27 D23:E27 B10:C21" xr:uid="{00000000-0002-0000-0D00-000000000000}"/>
    <dataValidation imeMode="disabled" allowBlank="1" showInputMessage="1" showErrorMessage="1" sqref="D26:E26 D9:F22" xr:uid="{00000000-0002-0000-0D00-000001000000}"/>
  </dataValidations>
  <printOptions horizontalCentered="1"/>
  <pageMargins left="0.31496062992125984" right="0.31496062992125984" top="0.59055118110236227" bottom="0.19685039370078741" header="0.51181102362204722" footer="0.51181102362204722"/>
  <pageSetup paperSize="9" fitToHeight="0" orientation="landscape" cellComments="asDisplayed" r:id="rId1"/>
  <headerFooter alignWithMargins="0"/>
  <extLst>
    <ext xmlns:x14="http://schemas.microsoft.com/office/spreadsheetml/2009/9/main" uri="{CCE6A557-97BC-4b89-ADB6-D9C93CAAB3DF}">
      <x14:dataValidations xmlns:xm="http://schemas.microsoft.com/office/excel/2006/main" count="1">
        <x14:dataValidation type="list" imeMode="disabled" allowBlank="1" showInputMessage="1" showErrorMessage="1" xr:uid="{96DC1461-DADA-4416-85B1-F6EC72CAFA0F}">
          <x14:formula1>
            <xm:f>活動計画書!$AG$70:$AG$187</xm:f>
          </x14:formula1>
          <xm:sqref>G9:L22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O49"/>
  <sheetViews>
    <sheetView showZeros="0" view="pageBreakPreview" zoomScaleNormal="100" zoomScaleSheetLayoutView="100" workbookViewId="0">
      <selection activeCell="C19" sqref="C19"/>
    </sheetView>
  </sheetViews>
  <sheetFormatPr defaultColWidth="9" defaultRowHeight="16" x14ac:dyDescent="0.55000000000000004"/>
  <cols>
    <col min="1" max="1" width="1.26953125" style="682" customWidth="1"/>
    <col min="2" max="2" width="6.453125" style="682" customWidth="1"/>
    <col min="3" max="3" width="11.36328125" style="766" customWidth="1"/>
    <col min="4" max="4" width="16.6328125" style="682" customWidth="1"/>
    <col min="5" max="5" width="15.90625" style="682" customWidth="1"/>
    <col min="6" max="6" width="7.26953125" style="682" customWidth="1"/>
    <col min="7" max="8" width="12.7265625" style="682" customWidth="1"/>
    <col min="9" max="9" width="14.90625" style="682" customWidth="1"/>
    <col min="10" max="10" width="6.7265625" style="682" customWidth="1"/>
    <col min="11" max="11" width="9.90625" style="682" customWidth="1"/>
    <col min="12" max="12" width="11.08984375" style="682" customWidth="1"/>
    <col min="13" max="13" width="8.26953125" style="682" customWidth="1"/>
    <col min="14" max="14" width="1.26953125" style="682" customWidth="1"/>
    <col min="15" max="15" width="9" style="682"/>
    <col min="16" max="19" width="16.26953125" style="682" customWidth="1"/>
    <col min="20" max="16384" width="9" style="682"/>
  </cols>
  <sheetData>
    <row r="1" spans="2:13" s="668" customFormat="1" ht="17.25" customHeight="1" x14ac:dyDescent="0.65">
      <c r="B1" s="665" t="s">
        <v>130</v>
      </c>
      <c r="C1" s="666"/>
      <c r="D1" s="667"/>
      <c r="E1" s="667"/>
      <c r="F1" s="667"/>
      <c r="G1" s="667"/>
      <c r="H1" s="667"/>
      <c r="J1" s="669"/>
      <c r="M1" s="667"/>
    </row>
    <row r="2" spans="2:13" s="668" customFormat="1" ht="23.25" customHeight="1" x14ac:dyDescent="0.65">
      <c r="B2" s="665" t="s">
        <v>1151</v>
      </c>
      <c r="C2" s="666"/>
      <c r="D2" s="667"/>
      <c r="E2" s="667"/>
      <c r="F2" s="667"/>
      <c r="G2" s="667"/>
      <c r="H2" s="667"/>
      <c r="J2" s="669"/>
      <c r="M2" s="670" t="s">
        <v>1150</v>
      </c>
    </row>
    <row r="3" spans="2:13" s="668" customFormat="1" ht="18.75" customHeight="1" x14ac:dyDescent="0.2">
      <c r="D3" s="671"/>
      <c r="E3" s="672" t="s">
        <v>1380</v>
      </c>
      <c r="F3" s="629" t="s">
        <v>424</v>
      </c>
      <c r="G3" s="629"/>
      <c r="H3" s="629"/>
      <c r="J3" s="669" t="s">
        <v>795</v>
      </c>
      <c r="K3" s="767" t="str">
        <f>'はじめに（PC）'!D4&amp;""</f>
        <v>○○保全会</v>
      </c>
      <c r="L3" s="673"/>
      <c r="M3" s="673"/>
    </row>
    <row r="4" spans="2:13" s="668" customFormat="1" ht="15" customHeight="1" x14ac:dyDescent="0.2">
      <c r="B4" s="1844" t="s">
        <v>1273</v>
      </c>
      <c r="C4" s="1844"/>
      <c r="D4" s="1844"/>
      <c r="E4" s="1844"/>
      <c r="F4" s="1844"/>
      <c r="G4" s="1844"/>
      <c r="H4" s="1844"/>
      <c r="I4" s="1844"/>
      <c r="J4" s="1844"/>
      <c r="K4" s="1844"/>
      <c r="L4" s="1844"/>
      <c r="M4" s="1844"/>
    </row>
    <row r="5" spans="2:13" s="668" customFormat="1" ht="27" customHeight="1" x14ac:dyDescent="0.2">
      <c r="B5" s="1845" t="s">
        <v>501</v>
      </c>
      <c r="C5" s="1845"/>
      <c r="D5" s="1845"/>
      <c r="E5" s="1845"/>
      <c r="F5" s="1845"/>
      <c r="G5" s="1845"/>
      <c r="H5" s="1845"/>
      <c r="I5" s="1845"/>
      <c r="J5" s="1845"/>
      <c r="K5" s="1845"/>
      <c r="L5" s="1845"/>
      <c r="M5" s="1845"/>
    </row>
    <row r="6" spans="2:13" s="668" customFormat="1" ht="27" customHeight="1" x14ac:dyDescent="0.2">
      <c r="B6" s="1845" t="s">
        <v>983</v>
      </c>
      <c r="C6" s="1845"/>
      <c r="D6" s="1845"/>
      <c r="E6" s="1845"/>
      <c r="F6" s="1845"/>
      <c r="G6" s="1845"/>
      <c r="H6" s="1845"/>
      <c r="I6" s="1845"/>
      <c r="J6" s="1845"/>
      <c r="K6" s="1845"/>
      <c r="L6" s="1845"/>
      <c r="M6" s="1845"/>
    </row>
    <row r="7" spans="2:13" s="668" customFormat="1" ht="28.5" customHeight="1" x14ac:dyDescent="0.2">
      <c r="B7" s="1845" t="s">
        <v>796</v>
      </c>
      <c r="C7" s="1845"/>
      <c r="D7" s="1845"/>
      <c r="E7" s="1845"/>
      <c r="F7" s="1845"/>
      <c r="G7" s="1845"/>
      <c r="H7" s="1845"/>
      <c r="I7" s="1845"/>
      <c r="J7" s="1845"/>
      <c r="K7" s="1845"/>
      <c r="L7" s="1845"/>
      <c r="M7" s="1845"/>
    </row>
    <row r="8" spans="2:13" ht="36" customHeight="1" x14ac:dyDescent="0.55000000000000004">
      <c r="B8" s="674" t="s">
        <v>102</v>
      </c>
      <c r="C8" s="675" t="s">
        <v>103</v>
      </c>
      <c r="D8" s="1846" t="s">
        <v>506</v>
      </c>
      <c r="E8" s="1847"/>
      <c r="F8" s="676" t="s">
        <v>172</v>
      </c>
      <c r="G8" s="677" t="s">
        <v>982</v>
      </c>
      <c r="H8" s="675" t="s">
        <v>981</v>
      </c>
      <c r="I8" s="678" t="s">
        <v>980</v>
      </c>
      <c r="J8" s="679" t="s">
        <v>1280</v>
      </c>
      <c r="K8" s="964" t="s">
        <v>104</v>
      </c>
      <c r="L8" s="680" t="s">
        <v>105</v>
      </c>
      <c r="M8" s="681" t="s">
        <v>505</v>
      </c>
    </row>
    <row r="9" spans="2:13" ht="25.5" customHeight="1" x14ac:dyDescent="0.55000000000000004">
      <c r="B9" s="683">
        <v>45748</v>
      </c>
      <c r="C9" s="684" t="s">
        <v>826</v>
      </c>
      <c r="D9" s="685"/>
      <c r="E9" s="686"/>
      <c r="F9" s="687">
        <v>1</v>
      </c>
      <c r="G9" s="688">
        <v>100000</v>
      </c>
      <c r="H9" s="689"/>
      <c r="I9" s="768">
        <f>G9-H9</f>
        <v>100000</v>
      </c>
      <c r="J9" s="690"/>
      <c r="K9" s="965"/>
      <c r="L9" s="691"/>
      <c r="M9" s="692"/>
    </row>
    <row r="10" spans="2:13" ht="19.5" customHeight="1" x14ac:dyDescent="0.55000000000000004">
      <c r="B10" s="683">
        <v>45749</v>
      </c>
      <c r="C10" s="684" t="s">
        <v>1275</v>
      </c>
      <c r="D10" s="693" t="s">
        <v>1381</v>
      </c>
      <c r="E10" s="694"/>
      <c r="F10" s="695">
        <v>1</v>
      </c>
      <c r="G10" s="696"/>
      <c r="H10" s="697">
        <v>30000</v>
      </c>
      <c r="I10" s="768">
        <f t="shared" ref="I10:I22" ca="1" si="0">IF((OFFSET(I10,-1,0)+G10-H10)&gt;=0,OFFSET(I10,-1,0)+G10-H10,"")</f>
        <v>70000</v>
      </c>
      <c r="J10" s="698">
        <v>1</v>
      </c>
      <c r="K10" s="965"/>
      <c r="L10" s="699"/>
      <c r="M10" s="692"/>
    </row>
    <row r="11" spans="2:13" ht="19.5" customHeight="1" x14ac:dyDescent="0.55000000000000004">
      <c r="B11" s="683">
        <v>45759</v>
      </c>
      <c r="C11" s="684" t="s">
        <v>1275</v>
      </c>
      <c r="D11" s="943" t="s">
        <v>1382</v>
      </c>
      <c r="E11" s="944"/>
      <c r="F11" s="701">
        <v>1</v>
      </c>
      <c r="G11" s="696"/>
      <c r="H11" s="945">
        <v>5000</v>
      </c>
      <c r="I11" s="768">
        <f t="shared" ca="1" si="0"/>
        <v>65000</v>
      </c>
      <c r="J11" s="698">
        <v>2</v>
      </c>
      <c r="K11" s="965">
        <v>45760</v>
      </c>
      <c r="L11" s="699"/>
      <c r="M11" s="692"/>
    </row>
    <row r="12" spans="2:13" ht="19.5" customHeight="1" x14ac:dyDescent="0.55000000000000004">
      <c r="B12" s="700">
        <v>45809</v>
      </c>
      <c r="C12" s="684" t="s">
        <v>1275</v>
      </c>
      <c r="D12" s="693" t="s">
        <v>1382</v>
      </c>
      <c r="E12" s="694"/>
      <c r="F12" s="701">
        <v>1</v>
      </c>
      <c r="G12" s="696"/>
      <c r="H12" s="697">
        <v>6000</v>
      </c>
      <c r="I12" s="768">
        <f t="shared" ca="1" si="0"/>
        <v>59000</v>
      </c>
      <c r="J12" s="698">
        <v>3</v>
      </c>
      <c r="K12" s="965">
        <v>45809</v>
      </c>
      <c r="L12" s="699"/>
      <c r="M12" s="692"/>
    </row>
    <row r="13" spans="2:13" ht="19.5" customHeight="1" x14ac:dyDescent="0.55000000000000004">
      <c r="B13" s="702">
        <v>45828</v>
      </c>
      <c r="C13" s="703" t="s">
        <v>1275</v>
      </c>
      <c r="D13" s="704" t="s">
        <v>1383</v>
      </c>
      <c r="E13" s="705"/>
      <c r="F13" s="706">
        <v>1</v>
      </c>
      <c r="G13" s="707"/>
      <c r="H13" s="708">
        <v>30000</v>
      </c>
      <c r="I13" s="768">
        <f t="shared" ca="1" si="0"/>
        <v>29000</v>
      </c>
      <c r="J13" s="709">
        <v>4</v>
      </c>
      <c r="K13" s="965">
        <v>45830</v>
      </c>
      <c r="L13" s="710"/>
      <c r="M13" s="692"/>
    </row>
    <row r="14" spans="2:13" ht="19.5" customHeight="1" x14ac:dyDescent="0.55000000000000004">
      <c r="B14" s="700">
        <v>45858</v>
      </c>
      <c r="C14" s="684" t="s">
        <v>827</v>
      </c>
      <c r="D14" s="693"/>
      <c r="E14" s="694"/>
      <c r="F14" s="695">
        <v>1</v>
      </c>
      <c r="G14" s="696">
        <v>3726800</v>
      </c>
      <c r="H14" s="697"/>
      <c r="I14" s="768">
        <f ca="1">IF((OFFSET(I14,-1,0)+G14-H14)&gt;=0,OFFSET(I14,-1,0)+G14-H14,"")</f>
        <v>3755800</v>
      </c>
      <c r="J14" s="698"/>
      <c r="K14" s="965"/>
      <c r="L14" s="699"/>
      <c r="M14" s="692"/>
    </row>
    <row r="15" spans="2:13" ht="19.5" customHeight="1" x14ac:dyDescent="0.55000000000000004">
      <c r="B15" s="700">
        <v>45858</v>
      </c>
      <c r="C15" s="684" t="s">
        <v>827</v>
      </c>
      <c r="D15" s="693"/>
      <c r="E15" s="694"/>
      <c r="F15" s="695">
        <v>2</v>
      </c>
      <c r="G15" s="688">
        <v>2000000</v>
      </c>
      <c r="H15" s="689"/>
      <c r="I15" s="768">
        <f t="shared" ca="1" si="0"/>
        <v>5755800</v>
      </c>
      <c r="J15" s="698"/>
      <c r="K15" s="965"/>
      <c r="L15" s="699"/>
      <c r="M15" s="692"/>
    </row>
    <row r="16" spans="2:13" ht="19.5" customHeight="1" x14ac:dyDescent="0.55000000000000004">
      <c r="B16" s="700">
        <v>45874</v>
      </c>
      <c r="C16" s="684" t="s">
        <v>828</v>
      </c>
      <c r="D16" s="693"/>
      <c r="E16" s="694"/>
      <c r="F16" s="695">
        <v>1</v>
      </c>
      <c r="G16" s="696">
        <v>5</v>
      </c>
      <c r="H16" s="697"/>
      <c r="I16" s="768">
        <f t="shared" ca="1" si="0"/>
        <v>5755805</v>
      </c>
      <c r="J16" s="698"/>
      <c r="K16" s="965"/>
      <c r="L16" s="699"/>
      <c r="M16" s="692"/>
    </row>
    <row r="17" spans="1:15" ht="19.5" customHeight="1" x14ac:dyDescent="0.55000000000000004">
      <c r="B17" s="700">
        <v>45950</v>
      </c>
      <c r="C17" s="684" t="s">
        <v>1275</v>
      </c>
      <c r="D17" s="693" t="s">
        <v>1384</v>
      </c>
      <c r="E17" s="694"/>
      <c r="F17" s="695">
        <v>1</v>
      </c>
      <c r="G17" s="696"/>
      <c r="H17" s="697">
        <v>150000</v>
      </c>
      <c r="I17" s="768">
        <f ca="1">IF((OFFSET(I17,-1,0)+G17-H17)&gt;=0,OFFSET(I17,-1,0)+G17-H17,"")</f>
        <v>5605805</v>
      </c>
      <c r="J17" s="698">
        <v>5</v>
      </c>
      <c r="K17" s="965">
        <v>45962</v>
      </c>
      <c r="L17" s="699"/>
      <c r="M17" s="692"/>
    </row>
    <row r="18" spans="1:15" ht="19.5" customHeight="1" x14ac:dyDescent="0.55000000000000004">
      <c r="B18" s="700">
        <v>46001</v>
      </c>
      <c r="C18" s="684" t="s">
        <v>1274</v>
      </c>
      <c r="D18" s="693" t="s">
        <v>1385</v>
      </c>
      <c r="E18" s="694"/>
      <c r="F18" s="695">
        <v>2</v>
      </c>
      <c r="G18" s="696"/>
      <c r="H18" s="697">
        <v>1500000</v>
      </c>
      <c r="I18" s="768">
        <f ca="1">IF((OFFSET(I18,-1,0)+G18-H18)&gt;=0,OFFSET(I18,-1,0)+G18-H18,"")</f>
        <v>4105805</v>
      </c>
      <c r="J18" s="698">
        <v>6</v>
      </c>
      <c r="K18" s="965">
        <v>45986</v>
      </c>
      <c r="L18" s="699"/>
      <c r="M18" s="692"/>
    </row>
    <row r="19" spans="1:15" ht="19.5" customHeight="1" x14ac:dyDescent="0.55000000000000004">
      <c r="B19" s="700">
        <v>46073</v>
      </c>
      <c r="C19" s="684" t="s">
        <v>829</v>
      </c>
      <c r="D19" s="693"/>
      <c r="E19" s="694"/>
      <c r="F19" s="695">
        <v>1</v>
      </c>
      <c r="G19" s="696"/>
      <c r="H19" s="697">
        <v>3200000</v>
      </c>
      <c r="I19" s="768">
        <f ca="1">IF((OFFSET(I19,-1,0)+G19-H19)&gt;=0,OFFSET(I19,-1,0)+G19-H19,"")</f>
        <v>905805</v>
      </c>
      <c r="J19" s="698">
        <v>7</v>
      </c>
      <c r="K19" s="965"/>
      <c r="L19" s="699"/>
      <c r="M19" s="692"/>
    </row>
    <row r="20" spans="1:15" ht="20" customHeight="1" x14ac:dyDescent="0.55000000000000004">
      <c r="B20" s="700">
        <v>46082</v>
      </c>
      <c r="C20" s="684" t="s">
        <v>1275</v>
      </c>
      <c r="D20" s="693" t="s">
        <v>1386</v>
      </c>
      <c r="E20" s="694"/>
      <c r="F20" s="695">
        <v>1</v>
      </c>
      <c r="G20" s="696"/>
      <c r="H20" s="697">
        <v>300000</v>
      </c>
      <c r="I20" s="768">
        <f t="shared" ca="1" si="0"/>
        <v>605805</v>
      </c>
      <c r="J20" s="698">
        <v>8</v>
      </c>
      <c r="K20" s="965"/>
      <c r="L20" s="699"/>
      <c r="M20" s="692"/>
    </row>
    <row r="21" spans="1:15" ht="19.5" customHeight="1" x14ac:dyDescent="0.55000000000000004">
      <c r="B21" s="700"/>
      <c r="C21" s="684"/>
      <c r="D21" s="693"/>
      <c r="E21" s="694"/>
      <c r="F21" s="695"/>
      <c r="G21" s="696"/>
      <c r="H21" s="697"/>
      <c r="I21" s="768">
        <f t="shared" ca="1" si="0"/>
        <v>605805</v>
      </c>
      <c r="J21" s="698"/>
      <c r="K21" s="965"/>
      <c r="L21" s="699"/>
      <c r="M21" s="692"/>
    </row>
    <row r="22" spans="1:15" ht="19.5" customHeight="1" x14ac:dyDescent="0.55000000000000004">
      <c r="B22" s="700"/>
      <c r="C22" s="684"/>
      <c r="D22" s="693"/>
      <c r="E22" s="694"/>
      <c r="F22" s="695"/>
      <c r="G22" s="696"/>
      <c r="H22" s="697"/>
      <c r="I22" s="768">
        <f t="shared" ca="1" si="0"/>
        <v>605805</v>
      </c>
      <c r="J22" s="698"/>
      <c r="K22" s="965"/>
      <c r="L22" s="699"/>
      <c r="M22" s="692"/>
    </row>
    <row r="23" spans="1:15" ht="16.5" customHeight="1" thickBot="1" x14ac:dyDescent="0.6">
      <c r="B23" s="711"/>
      <c r="C23" s="712"/>
      <c r="D23" s="713" t="s">
        <v>435</v>
      </c>
      <c r="E23" s="714"/>
      <c r="F23" s="715"/>
      <c r="G23" s="716"/>
      <c r="H23" s="717"/>
      <c r="I23" s="718"/>
      <c r="J23" s="719"/>
      <c r="K23" s="720"/>
      <c r="L23" s="721"/>
      <c r="M23" s="722"/>
    </row>
    <row r="24" spans="1:15" ht="19.5" customHeight="1" thickTop="1" x14ac:dyDescent="0.55000000000000004">
      <c r="B24" s="1813" t="s">
        <v>106</v>
      </c>
      <c r="C24" s="1814"/>
      <c r="D24" s="1814"/>
      <c r="E24" s="1814"/>
      <c r="F24" s="1815"/>
      <c r="G24" s="769">
        <f ca="1">IF(SUM(G9:OFFSET(G24,-1,0))&gt;0,SUM(G9:OFFSET(G24,-1,0)),"")</f>
        <v>5826805</v>
      </c>
      <c r="H24" s="770">
        <f ca="1">IF(SUM(H9:OFFSET(H24,-1,0))&gt;0,SUM(H9:OFFSET(H24,-1,0)),"")</f>
        <v>5221000</v>
      </c>
      <c r="I24" s="771">
        <f ca="1">IFERROR(SUM(G24-H24),"")</f>
        <v>605805</v>
      </c>
      <c r="J24" s="723"/>
      <c r="K24" s="724"/>
      <c r="L24" s="725"/>
      <c r="M24" s="726"/>
    </row>
    <row r="25" spans="1:15" ht="18.75" customHeight="1" x14ac:dyDescent="0.55000000000000004">
      <c r="B25" s="727" t="s">
        <v>107</v>
      </c>
      <c r="C25" s="728"/>
      <c r="D25" s="729"/>
      <c r="E25" s="729"/>
      <c r="F25" s="730"/>
      <c r="G25" s="730"/>
      <c r="H25" s="731"/>
      <c r="I25" s="732"/>
      <c r="J25" s="732"/>
      <c r="K25" s="732"/>
    </row>
    <row r="26" spans="1:15" ht="14.25" customHeight="1" x14ac:dyDescent="0.55000000000000004">
      <c r="B26" s="733"/>
      <c r="C26" s="733"/>
      <c r="D26" s="733"/>
      <c r="E26" s="733"/>
      <c r="F26" s="733"/>
      <c r="G26" s="733"/>
      <c r="H26" s="733"/>
      <c r="I26" s="733"/>
      <c r="J26" s="733"/>
      <c r="K26" s="733"/>
    </row>
    <row r="27" spans="1:15" s="742" customFormat="1" ht="19.5" customHeight="1" x14ac:dyDescent="0.6">
      <c r="A27" s="734"/>
      <c r="B27" s="735" t="s">
        <v>171</v>
      </c>
      <c r="C27" s="736">
        <v>1</v>
      </c>
      <c r="D27" s="1827" t="s">
        <v>296</v>
      </c>
      <c r="E27" s="1827"/>
      <c r="F27" s="682"/>
      <c r="G27" s="737" t="s">
        <v>171</v>
      </c>
      <c r="H27" s="738">
        <v>2</v>
      </c>
      <c r="I27" s="739" t="s">
        <v>295</v>
      </c>
      <c r="J27" s="682"/>
      <c r="K27" s="740" t="s">
        <v>108</v>
      </c>
      <c r="L27" s="741"/>
      <c r="N27" s="734"/>
      <c r="O27" s="743"/>
    </row>
    <row r="28" spans="1:15" s="742" customFormat="1" ht="19.5" customHeight="1" x14ac:dyDescent="0.6">
      <c r="A28" s="734"/>
      <c r="B28" s="1816" t="s">
        <v>109</v>
      </c>
      <c r="C28" s="1816"/>
      <c r="D28" s="1811" t="s">
        <v>110</v>
      </c>
      <c r="E28" s="1812"/>
      <c r="F28" s="745"/>
      <c r="G28" s="1816" t="s">
        <v>109</v>
      </c>
      <c r="H28" s="1816"/>
      <c r="I28" s="1811" t="s">
        <v>110</v>
      </c>
      <c r="J28" s="1821"/>
      <c r="K28" s="1812"/>
      <c r="L28" s="746"/>
      <c r="N28" s="734"/>
    </row>
    <row r="29" spans="1:15" s="742" customFormat="1" ht="19.5" customHeight="1" x14ac:dyDescent="0.6">
      <c r="A29" s="734"/>
      <c r="B29" s="1816"/>
      <c r="C29" s="1816"/>
      <c r="D29" s="744" t="s">
        <v>168</v>
      </c>
      <c r="E29" s="747" t="s">
        <v>169</v>
      </c>
      <c r="F29" s="745"/>
      <c r="G29" s="1816"/>
      <c r="H29" s="1816"/>
      <c r="I29" s="744" t="s">
        <v>168</v>
      </c>
      <c r="J29" s="1838" t="s">
        <v>169</v>
      </c>
      <c r="K29" s="1839"/>
      <c r="L29" s="746"/>
      <c r="N29" s="734"/>
    </row>
    <row r="30" spans="1:15" s="742" customFormat="1" ht="19.5" customHeight="1" x14ac:dyDescent="0.6">
      <c r="A30" s="734"/>
      <c r="B30" s="1810" t="s">
        <v>826</v>
      </c>
      <c r="C30" s="1810"/>
      <c r="D30" s="772">
        <f>SUMIFS($G$9:$G$23,$C$9:$C$23,B30,$F$9:$F$23,$C$27)</f>
        <v>100000</v>
      </c>
      <c r="E30" s="748"/>
      <c r="F30" s="745"/>
      <c r="G30" s="1810" t="s">
        <v>826</v>
      </c>
      <c r="H30" s="1810"/>
      <c r="I30" s="772">
        <f>SUMIFS($G$9:$G$23,$C$9:$C$23,G30,$F$9:$F$23,$H$27)</f>
        <v>0</v>
      </c>
      <c r="J30" s="1817"/>
      <c r="K30" s="1818"/>
      <c r="L30" s="746"/>
      <c r="N30" s="734"/>
    </row>
    <row r="31" spans="1:15" s="742" customFormat="1" ht="19.5" customHeight="1" x14ac:dyDescent="0.6">
      <c r="A31" s="734"/>
      <c r="B31" s="1810" t="s">
        <v>827</v>
      </c>
      <c r="C31" s="1810"/>
      <c r="D31" s="773">
        <f>SUMIFS($G$9:$G$23,$C$9:$C$23,B31,$F$9:$F$23,$C$27)</f>
        <v>3726800</v>
      </c>
      <c r="E31" s="748"/>
      <c r="F31" s="745"/>
      <c r="G31" s="1810" t="s">
        <v>827</v>
      </c>
      <c r="H31" s="1810"/>
      <c r="I31" s="773">
        <f>SUMIFS($G$9:$G$23,$C$9:$C$23,G31,$F$9:$F$23,$H$27)</f>
        <v>2000000</v>
      </c>
      <c r="J31" s="1817"/>
      <c r="K31" s="1818"/>
      <c r="L31" s="746"/>
      <c r="N31" s="734"/>
    </row>
    <row r="32" spans="1:15" s="742" customFormat="1" ht="19.5" customHeight="1" x14ac:dyDescent="0.6">
      <c r="A32" s="734"/>
      <c r="B32" s="1810" t="s">
        <v>828</v>
      </c>
      <c r="C32" s="1810"/>
      <c r="D32" s="773">
        <f>SUMIFS($G$9:$G$23,$C$9:$C$23,B32,$F$9:$F$23,$C$27)</f>
        <v>5</v>
      </c>
      <c r="E32" s="748"/>
      <c r="F32" s="745"/>
      <c r="G32" s="1810" t="s">
        <v>828</v>
      </c>
      <c r="H32" s="1810"/>
      <c r="I32" s="773">
        <f>SUMIFS($G$9:$G$23,$C$9:$C$23,G32,$F$9:$F$23,$H$27)</f>
        <v>0</v>
      </c>
      <c r="J32" s="1817"/>
      <c r="K32" s="1818"/>
      <c r="L32" s="746"/>
      <c r="N32" s="734"/>
    </row>
    <row r="33" spans="1:15" s="742" customFormat="1" ht="19.5" customHeight="1" x14ac:dyDescent="0.6">
      <c r="A33" s="734"/>
      <c r="B33" s="1810" t="s">
        <v>829</v>
      </c>
      <c r="C33" s="1810"/>
      <c r="D33" s="749"/>
      <c r="E33" s="774">
        <f>SUMIFS($H$9:$H$23,$C$9:$C$23,B33,$F$9:$F$23,$C$27)</f>
        <v>3200000</v>
      </c>
      <c r="F33" s="745"/>
      <c r="G33" s="1810" t="s">
        <v>829</v>
      </c>
      <c r="H33" s="1810"/>
      <c r="I33" s="749"/>
      <c r="J33" s="1819">
        <f>SUMIFS($H$9:$H$23,$C$9:$C$23,G33,$F$9:$F$23,$H$27)</f>
        <v>0</v>
      </c>
      <c r="K33" s="1820">
        <f>SUMIF($C$9:$C$22,H33,$H$9:$H$22)</f>
        <v>0</v>
      </c>
      <c r="L33" s="746"/>
      <c r="N33" s="734"/>
    </row>
    <row r="34" spans="1:15" s="742" customFormat="1" ht="19.5" customHeight="1" x14ac:dyDescent="0.6">
      <c r="A34" s="734"/>
      <c r="B34" s="1810" t="s">
        <v>1274</v>
      </c>
      <c r="C34" s="1810"/>
      <c r="D34" s="749"/>
      <c r="E34" s="774">
        <f>SUMIFS($H$9:$H$23,$C$9:$C$23,B34,$F$9:$F$23,$C$27)</f>
        <v>0</v>
      </c>
      <c r="F34" s="745"/>
      <c r="G34" s="1810" t="s">
        <v>1274</v>
      </c>
      <c r="H34" s="1810"/>
      <c r="I34" s="749"/>
      <c r="J34" s="1819">
        <f>SUMIFS($H$9:$H$23,$C$9:$C$23,G34,$F$9:$F$23,$H$27)</f>
        <v>1500000</v>
      </c>
      <c r="K34" s="1820">
        <f>SUMIF($C$9:$C$22,H34,$H$9:$H$22)</f>
        <v>0</v>
      </c>
      <c r="L34" s="746"/>
      <c r="N34" s="734"/>
    </row>
    <row r="35" spans="1:15" s="742" customFormat="1" ht="19.5" customHeight="1" x14ac:dyDescent="0.6">
      <c r="A35" s="734"/>
      <c r="B35" s="1810" t="s">
        <v>1275</v>
      </c>
      <c r="C35" s="1810"/>
      <c r="D35" s="749"/>
      <c r="E35" s="774">
        <f>SUMIFS($H$9:$H$23,$C$9:$C$23,B35,$F$9:$F$23,$C$27)</f>
        <v>521000</v>
      </c>
      <c r="F35" s="745"/>
      <c r="G35" s="1810" t="s">
        <v>1275</v>
      </c>
      <c r="H35" s="1810"/>
      <c r="I35" s="749"/>
      <c r="J35" s="1819">
        <f>SUMIFS($H$9:$H$23,$C$9:$C$23,G35,$F$9:$F$23,$H$27)</f>
        <v>0</v>
      </c>
      <c r="K35" s="1820">
        <f>SUMIF($C$9:$C$22,H35,$H$9:$H$22)</f>
        <v>0</v>
      </c>
      <c r="L35" s="746"/>
      <c r="N35" s="734"/>
    </row>
    <row r="36" spans="1:15" s="742" customFormat="1" ht="19.5" customHeight="1" x14ac:dyDescent="0.6">
      <c r="A36" s="734"/>
      <c r="B36" s="1810" t="s">
        <v>1276</v>
      </c>
      <c r="C36" s="1810"/>
      <c r="D36" s="750"/>
      <c r="E36" s="774">
        <f>SUMIFS($H$9:$H$23,$C$9:$C$23,B36,$F$9:$F$23,$C$27)</f>
        <v>0</v>
      </c>
      <c r="F36" s="745"/>
      <c r="G36" s="1810" t="s">
        <v>1276</v>
      </c>
      <c r="H36" s="1810"/>
      <c r="I36" s="750"/>
      <c r="J36" s="1819">
        <f>SUMIFS($H$9:$H$23,$C$9:$C$23,G36,$F$9:$F$23,$H$27)</f>
        <v>0</v>
      </c>
      <c r="K36" s="1820">
        <f>SUMIF($C$9:$C$22,H36,$H$9:$H$22)</f>
        <v>0</v>
      </c>
      <c r="L36" s="746"/>
      <c r="N36" s="734"/>
    </row>
    <row r="37" spans="1:15" s="742" customFormat="1" ht="19.5" customHeight="1" thickBot="1" x14ac:dyDescent="0.65">
      <c r="A37" s="734"/>
      <c r="B37" s="1823" t="s">
        <v>991</v>
      </c>
      <c r="C37" s="1823"/>
      <c r="D37" s="751"/>
      <c r="E37" s="775">
        <f>D38-SUM(E30:E36)</f>
        <v>105805</v>
      </c>
      <c r="F37" s="745"/>
      <c r="G37" s="1840" t="s">
        <v>801</v>
      </c>
      <c r="H37" s="1840"/>
      <c r="I37" s="751"/>
      <c r="J37" s="1833">
        <f>I38-SUM(J30:K36)</f>
        <v>500000</v>
      </c>
      <c r="K37" s="1834"/>
      <c r="L37" s="746"/>
      <c r="N37" s="734"/>
    </row>
    <row r="38" spans="1:15" s="742" customFormat="1" ht="19.5" customHeight="1" thickTop="1" x14ac:dyDescent="0.6">
      <c r="A38" s="734"/>
      <c r="B38" s="1822" t="s">
        <v>170</v>
      </c>
      <c r="C38" s="1822"/>
      <c r="D38" s="776">
        <f>SUM(D30:D37)</f>
        <v>3826805</v>
      </c>
      <c r="E38" s="777">
        <f>SUM(E30:E37)</f>
        <v>3826805</v>
      </c>
      <c r="F38" s="745"/>
      <c r="G38" s="1822" t="s">
        <v>170</v>
      </c>
      <c r="H38" s="1822"/>
      <c r="I38" s="776">
        <f>SUM(I30:I37)</f>
        <v>2000000</v>
      </c>
      <c r="J38" s="1831">
        <f>SUM(J30:K37)</f>
        <v>2000000</v>
      </c>
      <c r="K38" s="1832"/>
      <c r="L38" s="746"/>
      <c r="N38" s="734"/>
    </row>
    <row r="39" spans="1:15" s="742" customFormat="1" ht="7.5" customHeight="1" x14ac:dyDescent="0.6">
      <c r="A39" s="734"/>
      <c r="B39" s="752"/>
      <c r="C39" s="753"/>
      <c r="D39" s="754"/>
      <c r="E39" s="755"/>
      <c r="G39" s="756"/>
      <c r="H39" s="757"/>
      <c r="I39" s="758"/>
      <c r="J39" s="758"/>
      <c r="K39" s="757"/>
      <c r="L39" s="741"/>
      <c r="N39" s="734"/>
      <c r="O39" s="746"/>
    </row>
    <row r="40" spans="1:15" s="759" customFormat="1" ht="18" customHeight="1" x14ac:dyDescent="0.6">
      <c r="B40" s="760" t="s">
        <v>318</v>
      </c>
      <c r="C40" s="761"/>
      <c r="D40" s="760"/>
      <c r="E40" s="760"/>
      <c r="F40" s="760"/>
      <c r="G40" s="760"/>
      <c r="H40" s="760"/>
      <c r="I40" s="760"/>
      <c r="J40" s="762"/>
      <c r="K40" s="762"/>
      <c r="L40" s="762"/>
    </row>
    <row r="41" spans="1:15" s="759" customFormat="1" ht="18" customHeight="1" x14ac:dyDescent="0.6">
      <c r="B41" s="763" t="s">
        <v>111</v>
      </c>
      <c r="C41" s="763" t="s">
        <v>317</v>
      </c>
      <c r="D41" s="1841" t="s">
        <v>992</v>
      </c>
      <c r="E41" s="1842"/>
      <c r="F41" s="1842"/>
      <c r="G41" s="1842"/>
      <c r="H41" s="1842"/>
      <c r="I41" s="1842"/>
      <c r="J41" s="1842"/>
      <c r="K41" s="1842"/>
      <c r="L41" s="1843"/>
    </row>
    <row r="42" spans="1:15" s="759" customFormat="1" ht="18" customHeight="1" x14ac:dyDescent="0.6">
      <c r="B42" s="763">
        <v>1</v>
      </c>
      <c r="C42" s="763" t="s">
        <v>267</v>
      </c>
      <c r="D42" s="1835" t="s">
        <v>270</v>
      </c>
      <c r="E42" s="1836"/>
      <c r="F42" s="1836"/>
      <c r="G42" s="1836"/>
      <c r="H42" s="1836"/>
      <c r="I42" s="1836"/>
      <c r="J42" s="1836"/>
      <c r="K42" s="1836"/>
      <c r="L42" s="1837"/>
    </row>
    <row r="43" spans="1:15" s="759" customFormat="1" ht="18" customHeight="1" x14ac:dyDescent="0.6">
      <c r="B43" s="763">
        <v>2</v>
      </c>
      <c r="C43" s="763" t="s">
        <v>268</v>
      </c>
      <c r="D43" s="1835" t="s">
        <v>643</v>
      </c>
      <c r="E43" s="1836"/>
      <c r="F43" s="1836"/>
      <c r="G43" s="1836"/>
      <c r="H43" s="1836"/>
      <c r="I43" s="1836"/>
      <c r="J43" s="1836"/>
      <c r="K43" s="1836"/>
      <c r="L43" s="1837"/>
    </row>
    <row r="44" spans="1:15" s="759" customFormat="1" ht="18" customHeight="1" x14ac:dyDescent="0.6">
      <c r="B44" s="763">
        <v>3</v>
      </c>
      <c r="C44" s="763" t="s">
        <v>269</v>
      </c>
      <c r="D44" s="1835" t="s">
        <v>797</v>
      </c>
      <c r="E44" s="1836"/>
      <c r="F44" s="1836"/>
      <c r="G44" s="1836"/>
      <c r="H44" s="1836"/>
      <c r="I44" s="1836"/>
      <c r="J44" s="1836"/>
      <c r="K44" s="1836"/>
      <c r="L44" s="1837"/>
    </row>
    <row r="45" spans="1:15" s="759" customFormat="1" ht="18" customHeight="1" x14ac:dyDescent="0.6">
      <c r="B45" s="763">
        <v>4</v>
      </c>
      <c r="C45" s="763" t="s">
        <v>112</v>
      </c>
      <c r="D45" s="1835" t="s">
        <v>113</v>
      </c>
      <c r="E45" s="1836"/>
      <c r="F45" s="1836"/>
      <c r="G45" s="1836"/>
      <c r="H45" s="1836"/>
      <c r="I45" s="1836"/>
      <c r="J45" s="1836"/>
      <c r="K45" s="1836"/>
      <c r="L45" s="1837"/>
    </row>
    <row r="46" spans="1:15" s="759" customFormat="1" ht="24.75" customHeight="1" x14ac:dyDescent="0.6">
      <c r="B46" s="764">
        <v>5</v>
      </c>
      <c r="C46" s="764" t="s">
        <v>11</v>
      </c>
      <c r="D46" s="1824" t="s">
        <v>131</v>
      </c>
      <c r="E46" s="1825"/>
      <c r="F46" s="1825"/>
      <c r="G46" s="1825"/>
      <c r="H46" s="1825"/>
      <c r="I46" s="1825"/>
      <c r="J46" s="1825"/>
      <c r="K46" s="1825"/>
      <c r="L46" s="1826"/>
    </row>
    <row r="47" spans="1:15" s="759" customFormat="1" ht="81.5" customHeight="1" x14ac:dyDescent="0.6">
      <c r="B47" s="765">
        <v>6</v>
      </c>
      <c r="C47" s="765" t="s">
        <v>253</v>
      </c>
      <c r="D47" s="1828" t="s">
        <v>1278</v>
      </c>
      <c r="E47" s="1829"/>
      <c r="F47" s="1829"/>
      <c r="G47" s="1829"/>
      <c r="H47" s="1829"/>
      <c r="I47" s="1829"/>
      <c r="J47" s="1829"/>
      <c r="K47" s="1829"/>
      <c r="L47" s="1830"/>
    </row>
    <row r="48" spans="1:15" s="759" customFormat="1" ht="18.75" customHeight="1" x14ac:dyDescent="0.6">
      <c r="B48" s="765">
        <v>7</v>
      </c>
      <c r="C48" s="765" t="s">
        <v>7</v>
      </c>
      <c r="D48" s="1824" t="s">
        <v>1277</v>
      </c>
      <c r="E48" s="1825"/>
      <c r="F48" s="1825"/>
      <c r="G48" s="1825"/>
      <c r="H48" s="1825"/>
      <c r="I48" s="1825"/>
      <c r="J48" s="1825"/>
      <c r="K48" s="1825"/>
      <c r="L48" s="1826"/>
    </row>
    <row r="49" ht="18.75" customHeight="1" x14ac:dyDescent="0.55000000000000004"/>
  </sheetData>
  <sheetProtection formatCells="0" formatRows="0" insertRows="0"/>
  <mergeCells count="47">
    <mergeCell ref="B4:M4"/>
    <mergeCell ref="B5:M5"/>
    <mergeCell ref="B6:M6"/>
    <mergeCell ref="B7:M7"/>
    <mergeCell ref="D8:E8"/>
    <mergeCell ref="G36:H36"/>
    <mergeCell ref="G37:H37"/>
    <mergeCell ref="D43:L43"/>
    <mergeCell ref="D44:L44"/>
    <mergeCell ref="D41:L41"/>
    <mergeCell ref="D48:L48"/>
    <mergeCell ref="D27:E27"/>
    <mergeCell ref="D46:L46"/>
    <mergeCell ref="D47:L47"/>
    <mergeCell ref="J38:K38"/>
    <mergeCell ref="J35:K35"/>
    <mergeCell ref="J36:K36"/>
    <mergeCell ref="J37:K37"/>
    <mergeCell ref="G38:H38"/>
    <mergeCell ref="D45:L45"/>
    <mergeCell ref="D42:L42"/>
    <mergeCell ref="J34:K34"/>
    <mergeCell ref="J29:K29"/>
    <mergeCell ref="J30:K30"/>
    <mergeCell ref="J31:K31"/>
    <mergeCell ref="G35:H35"/>
    <mergeCell ref="B38:C38"/>
    <mergeCell ref="B36:C36"/>
    <mergeCell ref="B37:C37"/>
    <mergeCell ref="B32:C32"/>
    <mergeCell ref="B34:C34"/>
    <mergeCell ref="B35:C35"/>
    <mergeCell ref="B33:C33"/>
    <mergeCell ref="G33:H33"/>
    <mergeCell ref="J32:K32"/>
    <mergeCell ref="J33:K33"/>
    <mergeCell ref="G34:H34"/>
    <mergeCell ref="I28:K28"/>
    <mergeCell ref="G31:H31"/>
    <mergeCell ref="G28:H29"/>
    <mergeCell ref="G30:H30"/>
    <mergeCell ref="G32:H32"/>
    <mergeCell ref="B30:C30"/>
    <mergeCell ref="B31:C31"/>
    <mergeCell ref="D28:E28"/>
    <mergeCell ref="B24:F24"/>
    <mergeCell ref="B28:C29"/>
  </mergeCells>
  <phoneticPr fontId="22"/>
  <dataValidations count="4">
    <dataValidation imeMode="off" allowBlank="1" showInputMessage="1" showErrorMessage="1" sqref="B9:B23 G9:H23 J9:J23 K23" xr:uid="{00000000-0002-0000-0E00-000000000000}"/>
    <dataValidation type="list" allowBlank="1" showInputMessage="1" showErrorMessage="1" sqref="M9:M23" xr:uid="{00000000-0002-0000-0E00-000001000000}">
      <formula1>"○,　"</formula1>
    </dataValidation>
    <dataValidation type="list" allowBlank="1" showInputMessage="1" showErrorMessage="1" sqref="F9:F22" xr:uid="{00000000-0002-0000-0E00-000002000000}">
      <formula1>Ｉ.金銭出納簿の区分</formula1>
    </dataValidation>
    <dataValidation type="list" allowBlank="1" showInputMessage="1" showErrorMessage="1" sqref="C9:C22" xr:uid="{00000000-0002-0000-0E00-000003000000}">
      <formula1>Ｊ.金銭出納簿の収支の分類</formula1>
    </dataValidation>
  </dataValidations>
  <printOptions horizontalCentered="1"/>
  <pageMargins left="0.59055118110236227" right="0.59055118110236227" top="0.6692913385826772" bottom="0.59055118110236227" header="0.51181102362204722" footer="0.51181102362204722"/>
  <pageSetup paperSize="9" fitToWidth="0" fitToHeight="0" orientation="landscape" r:id="rId1"/>
  <headerFooter alignWithMargins="0"/>
  <rowBreaks count="1" manualBreakCount="1">
    <brk id="25" max="13" man="1"/>
  </rowBreaks>
  <extLst>
    <ext xmlns:x14="http://schemas.microsoft.com/office/spreadsheetml/2009/9/main" uri="{CCE6A557-97BC-4b89-ADB6-D9C93CAAB3DF}">
      <x14:dataValidations xmlns:xm="http://schemas.microsoft.com/office/excel/2006/main" count="1">
        <x14:dataValidation type="list" imeMode="off" allowBlank="1" showInputMessage="1" showErrorMessage="1" xr:uid="{E2AA0B2B-2917-4703-B64E-2D1E9FEDE46C}">
          <x14:formula1>
            <xm:f>'活動記録 '!$B$9:$B$22</xm:f>
          </x14:formula1>
          <xm:sqref>K9:K22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AI190"/>
  <sheetViews>
    <sheetView showZeros="0" view="pageBreakPreview" topLeftCell="A116" zoomScaleNormal="100" zoomScaleSheetLayoutView="100" workbookViewId="0">
      <selection activeCell="P143" sqref="P143"/>
    </sheetView>
  </sheetViews>
  <sheetFormatPr defaultColWidth="9" defaultRowHeight="17.5" x14ac:dyDescent="0.2"/>
  <cols>
    <col min="1" max="1" width="2.26953125" style="377" customWidth="1"/>
    <col min="2" max="2" width="4.90625" style="377" customWidth="1"/>
    <col min="3" max="3" width="4" style="377" customWidth="1"/>
    <col min="4" max="4" width="4.7265625" style="377" customWidth="1"/>
    <col min="5" max="5" width="4.6328125" style="377" customWidth="1"/>
    <col min="6" max="6" width="4.7265625" style="377" customWidth="1"/>
    <col min="7" max="11" width="4.08984375" style="377" customWidth="1"/>
    <col min="12" max="12" width="5.6328125" style="377" customWidth="1"/>
    <col min="13" max="13" width="4.26953125" style="377" customWidth="1"/>
    <col min="14" max="14" width="5.36328125" style="377" customWidth="1"/>
    <col min="15" max="25" width="4.26953125" style="377" customWidth="1"/>
    <col min="26" max="26" width="1.90625" style="377" customWidth="1"/>
    <col min="27" max="28" width="2.6328125" style="377" customWidth="1"/>
    <col min="29" max="16384" width="9" style="377"/>
  </cols>
  <sheetData>
    <row r="1" spans="1:25" s="784" customFormat="1" ht="27.75" customHeight="1" x14ac:dyDescent="0.2">
      <c r="A1" s="783" t="s">
        <v>0</v>
      </c>
      <c r="Q1" s="785"/>
      <c r="R1" s="785"/>
    </row>
    <row r="2" spans="1:25" s="784" customFormat="1" ht="27.75" customHeight="1" x14ac:dyDescent="0.2">
      <c r="A2" s="783" t="s">
        <v>1145</v>
      </c>
      <c r="T2" s="785"/>
      <c r="V2" s="377" t="s">
        <v>1148</v>
      </c>
    </row>
    <row r="3" spans="1:25" s="784" customFormat="1" ht="27.75" customHeight="1" x14ac:dyDescent="0.2">
      <c r="A3" s="783"/>
      <c r="S3" s="2052" t="s">
        <v>1413</v>
      </c>
      <c r="T3" s="2052"/>
      <c r="U3" s="2052"/>
      <c r="V3" s="2052"/>
      <c r="W3" s="2052"/>
      <c r="X3" s="2052"/>
    </row>
    <row r="4" spans="1:25" s="786" customFormat="1" ht="25.5" customHeight="1" x14ac:dyDescent="0.2">
      <c r="C4" s="1057" t="str">
        <f>'はじめに（PC）'!$D$3</f>
        <v>○○町</v>
      </c>
      <c r="D4" s="1057"/>
      <c r="E4" s="786" t="s">
        <v>972</v>
      </c>
      <c r="F4" s="784"/>
      <c r="G4" s="784"/>
    </row>
    <row r="5" spans="1:25" s="786" customFormat="1" ht="29.25" customHeight="1" x14ac:dyDescent="0.2">
      <c r="A5" s="787"/>
      <c r="B5" s="787"/>
      <c r="C5" s="787"/>
      <c r="D5" s="787"/>
      <c r="E5" s="787"/>
      <c r="F5" s="784"/>
      <c r="G5" s="784"/>
      <c r="H5" s="784"/>
      <c r="I5" s="784"/>
      <c r="J5" s="784"/>
      <c r="K5" s="784"/>
      <c r="L5" s="784"/>
      <c r="M5" s="784"/>
      <c r="N5" s="784"/>
      <c r="O5" s="784"/>
      <c r="P5" s="784"/>
      <c r="Q5" s="784"/>
    </row>
    <row r="6" spans="1:25" s="784" customFormat="1" ht="24" customHeight="1" x14ac:dyDescent="0.2">
      <c r="A6" s="788"/>
      <c r="B6" s="788"/>
      <c r="C6" s="788"/>
      <c r="D6" s="788"/>
      <c r="Q6" s="2053" t="str">
        <f>'はじめに（PC）'!C4&amp;""</f>
        <v/>
      </c>
      <c r="R6" s="2053"/>
      <c r="S6" s="2053"/>
      <c r="T6" s="2053"/>
      <c r="U6" s="2053"/>
      <c r="V6" s="2053"/>
      <c r="W6" s="2053"/>
      <c r="X6" s="2053"/>
    </row>
    <row r="7" spans="1:25" s="784" customFormat="1" ht="24" customHeight="1" x14ac:dyDescent="0.2">
      <c r="A7" s="788"/>
      <c r="B7" s="788"/>
      <c r="C7" s="788"/>
      <c r="D7" s="788"/>
      <c r="Q7" s="2054" t="str">
        <f>'はじめに（PC）'!D5&amp;""</f>
        <v>○○　○○</v>
      </c>
      <c r="R7" s="2054"/>
      <c r="S7" s="2054"/>
      <c r="T7" s="2054"/>
      <c r="U7" s="2054"/>
      <c r="V7" s="2054"/>
      <c r="W7" s="2054"/>
      <c r="X7" s="2054"/>
    </row>
    <row r="8" spans="1:25" s="784" customFormat="1" ht="26.25" customHeight="1" x14ac:dyDescent="0.2">
      <c r="A8" s="788"/>
      <c r="B8" s="788"/>
      <c r="C8" s="788"/>
      <c r="D8" s="788"/>
      <c r="E8" s="789"/>
    </row>
    <row r="9" spans="1:25" s="786" customFormat="1" ht="25.5" customHeight="1" x14ac:dyDescent="0.2">
      <c r="A9" s="790"/>
      <c r="B9" s="789"/>
      <c r="C9" s="789"/>
      <c r="D9" s="789"/>
      <c r="E9" s="789"/>
      <c r="F9" s="784"/>
      <c r="G9" s="784"/>
    </row>
    <row r="10" spans="1:25" s="786" customFormat="1" ht="25.5" customHeight="1" x14ac:dyDescent="0.2">
      <c r="A10" s="790"/>
      <c r="C10" s="791" t="s">
        <v>1106</v>
      </c>
      <c r="D10" s="791"/>
      <c r="E10" s="791"/>
      <c r="F10" s="784"/>
      <c r="G10" s="784"/>
    </row>
    <row r="11" spans="1:25" s="786" customFormat="1" ht="25.5" customHeight="1" x14ac:dyDescent="0.2">
      <c r="A11" s="790"/>
      <c r="B11" s="789"/>
      <c r="C11" s="789"/>
      <c r="D11" s="789"/>
      <c r="E11" s="789"/>
      <c r="F11" s="784"/>
      <c r="G11" s="784"/>
    </row>
    <row r="12" spans="1:25" s="792" customFormat="1" ht="64.5" customHeight="1" x14ac:dyDescent="0.2">
      <c r="B12" s="2055" t="s">
        <v>1281</v>
      </c>
      <c r="C12" s="2055"/>
      <c r="D12" s="2055"/>
      <c r="E12" s="2055"/>
      <c r="F12" s="2055"/>
      <c r="G12" s="2055"/>
      <c r="H12" s="2055"/>
      <c r="I12" s="2055"/>
      <c r="J12" s="2055"/>
      <c r="K12" s="2055"/>
      <c r="L12" s="2055"/>
      <c r="M12" s="2055"/>
      <c r="N12" s="2055"/>
      <c r="O12" s="2055"/>
      <c r="P12" s="2055"/>
      <c r="Q12" s="2055"/>
      <c r="R12" s="2055"/>
      <c r="S12" s="2055"/>
      <c r="T12" s="2055"/>
      <c r="U12" s="2055"/>
      <c r="V12" s="2055"/>
      <c r="W12" s="2055"/>
    </row>
    <row r="13" spans="1:25" s="792" customFormat="1" ht="18.75" customHeight="1" x14ac:dyDescent="0.2">
      <c r="B13" s="2055" t="s">
        <v>1282</v>
      </c>
      <c r="C13" s="2055"/>
      <c r="D13" s="2055"/>
      <c r="E13" s="2055"/>
      <c r="F13" s="2055"/>
      <c r="G13" s="2055"/>
      <c r="H13" s="2055"/>
      <c r="I13" s="2055"/>
      <c r="J13" s="2055"/>
      <c r="K13" s="2055"/>
      <c r="L13" s="2055"/>
      <c r="M13" s="794"/>
      <c r="N13" s="794"/>
      <c r="O13" s="794"/>
      <c r="P13" s="794"/>
      <c r="Q13" s="794"/>
      <c r="R13" s="794"/>
      <c r="S13" s="794"/>
      <c r="T13" s="795"/>
      <c r="U13" s="795"/>
      <c r="V13" s="795"/>
      <c r="W13" s="795"/>
      <c r="X13" s="795"/>
      <c r="Y13" s="795"/>
    </row>
    <row r="14" spans="1:25" s="792" customFormat="1" ht="18.75" customHeight="1" x14ac:dyDescent="0.2">
      <c r="B14" s="796" t="s">
        <v>1283</v>
      </c>
      <c r="C14" s="2056" t="s">
        <v>1284</v>
      </c>
      <c r="D14" s="2056"/>
      <c r="E14" s="2056"/>
      <c r="F14" s="2056"/>
      <c r="G14" s="2056"/>
      <c r="H14" s="2056"/>
      <c r="I14" s="2056"/>
      <c r="J14" s="2056"/>
      <c r="K14" s="2056"/>
      <c r="L14" s="2056"/>
      <c r="M14" s="2056"/>
      <c r="N14" s="2056"/>
      <c r="O14" s="2056"/>
      <c r="P14" s="2056"/>
      <c r="Q14" s="2056"/>
      <c r="R14" s="2056"/>
      <c r="S14" s="2056"/>
      <c r="T14" s="2056"/>
      <c r="U14" s="2056"/>
      <c r="V14" s="2056"/>
      <c r="W14" s="2056"/>
      <c r="X14" s="2056"/>
      <c r="Y14" s="795"/>
    </row>
    <row r="15" spans="1:25" s="792" customFormat="1" ht="14.25" customHeight="1" x14ac:dyDescent="0.2">
      <c r="B15" s="796"/>
      <c r="C15" s="2056"/>
      <c r="D15" s="2056"/>
      <c r="E15" s="2056"/>
      <c r="F15" s="2056"/>
      <c r="G15" s="2056"/>
      <c r="H15" s="2056"/>
      <c r="I15" s="2056"/>
      <c r="J15" s="2056"/>
      <c r="K15" s="2056"/>
      <c r="L15" s="2056"/>
      <c r="M15" s="2056"/>
      <c r="N15" s="2056"/>
      <c r="O15" s="2056"/>
      <c r="P15" s="2056"/>
      <c r="Q15" s="2056"/>
      <c r="R15" s="2056"/>
      <c r="S15" s="2056"/>
      <c r="T15" s="2056"/>
      <c r="U15" s="2056"/>
      <c r="V15" s="2056"/>
      <c r="W15" s="2056"/>
      <c r="X15" s="2056"/>
      <c r="Y15" s="795"/>
    </row>
    <row r="16" spans="1:25" s="792" customFormat="1" ht="18.75" customHeight="1" x14ac:dyDescent="0.2">
      <c r="B16" s="796" t="s">
        <v>1283</v>
      </c>
      <c r="C16" s="2056" t="s">
        <v>1285</v>
      </c>
      <c r="D16" s="2056"/>
      <c r="E16" s="2056"/>
      <c r="F16" s="2056"/>
      <c r="G16" s="2056"/>
      <c r="H16" s="2056"/>
      <c r="I16" s="2056"/>
      <c r="J16" s="2056"/>
      <c r="K16" s="2056"/>
      <c r="L16" s="2056"/>
      <c r="M16" s="2056"/>
      <c r="N16" s="2056"/>
      <c r="O16" s="2056"/>
      <c r="P16" s="2056"/>
      <c r="Q16" s="2056"/>
      <c r="R16" s="2056"/>
      <c r="S16" s="2056"/>
      <c r="T16" s="2056"/>
      <c r="U16" s="2056"/>
      <c r="V16" s="2056"/>
      <c r="W16" s="2056"/>
      <c r="X16" s="2056"/>
      <c r="Y16" s="795"/>
    </row>
    <row r="17" spans="1:32" s="792" customFormat="1" ht="14.25" customHeight="1" x14ac:dyDescent="0.2">
      <c r="B17" s="796"/>
      <c r="C17" s="2056"/>
      <c r="D17" s="2056"/>
      <c r="E17" s="2056"/>
      <c r="F17" s="2056"/>
      <c r="G17" s="2056"/>
      <c r="H17" s="2056"/>
      <c r="I17" s="2056"/>
      <c r="J17" s="2056"/>
      <c r="K17" s="2056"/>
      <c r="L17" s="2056"/>
      <c r="M17" s="2056"/>
      <c r="N17" s="2056"/>
      <c r="O17" s="2056"/>
      <c r="P17" s="2056"/>
      <c r="Q17" s="2056"/>
      <c r="R17" s="2056"/>
      <c r="S17" s="2056"/>
      <c r="T17" s="2056"/>
      <c r="U17" s="2056"/>
      <c r="V17" s="2056"/>
      <c r="W17" s="2056"/>
      <c r="X17" s="2056"/>
      <c r="Y17" s="795"/>
    </row>
    <row r="18" spans="1:32" s="792" customFormat="1" ht="18.75" customHeight="1" x14ac:dyDescent="0.2">
      <c r="B18" s="796" t="s">
        <v>1283</v>
      </c>
      <c r="C18" s="2056" t="s">
        <v>1286</v>
      </c>
      <c r="D18" s="2056"/>
      <c r="E18" s="2056"/>
      <c r="F18" s="2056"/>
      <c r="G18" s="2056"/>
      <c r="H18" s="2056"/>
      <c r="I18" s="2056"/>
      <c r="J18" s="2056"/>
      <c r="K18" s="2056"/>
      <c r="L18" s="2056"/>
      <c r="M18" s="2056"/>
      <c r="N18" s="2056"/>
      <c r="O18" s="2056"/>
      <c r="P18" s="2056"/>
      <c r="Q18" s="2056"/>
      <c r="R18" s="2056"/>
      <c r="S18" s="2056"/>
      <c r="T18" s="2056"/>
      <c r="U18" s="795"/>
      <c r="V18" s="795"/>
      <c r="W18" s="795"/>
      <c r="X18" s="795"/>
      <c r="Y18" s="795"/>
    </row>
    <row r="19" spans="1:32" s="792" customFormat="1" ht="17" customHeight="1" x14ac:dyDescent="0.2">
      <c r="B19" s="797"/>
      <c r="C19" s="2057" t="s">
        <v>1287</v>
      </c>
      <c r="D19" s="2057"/>
      <c r="E19" s="2057"/>
      <c r="F19" s="2057"/>
      <c r="G19" s="2057"/>
      <c r="H19" s="2057"/>
      <c r="I19" s="2057"/>
      <c r="J19" s="2057"/>
      <c r="K19" s="2057"/>
      <c r="L19" s="2057"/>
      <c r="M19" s="2057"/>
      <c r="N19" s="798"/>
      <c r="O19" s="798"/>
      <c r="P19" s="798"/>
      <c r="Q19" s="798"/>
      <c r="R19" s="798"/>
      <c r="S19" s="798"/>
      <c r="T19" s="799"/>
      <c r="U19" s="799"/>
      <c r="V19" s="799"/>
      <c r="W19" s="799"/>
      <c r="X19" s="799"/>
      <c r="Y19" s="799"/>
    </row>
    <row r="20" spans="1:32" s="792" customFormat="1" ht="17" customHeight="1" x14ac:dyDescent="0.2">
      <c r="B20" s="797"/>
      <c r="C20" s="2057" t="s">
        <v>1288</v>
      </c>
      <c r="D20" s="2057"/>
      <c r="E20" s="2057"/>
      <c r="F20" s="2057"/>
      <c r="G20" s="2057"/>
      <c r="H20" s="2057"/>
      <c r="I20" s="2057"/>
      <c r="J20" s="2057"/>
      <c r="K20" s="2057"/>
      <c r="L20" s="2057"/>
      <c r="M20" s="2057"/>
      <c r="N20" s="2057"/>
      <c r="O20" s="2057"/>
      <c r="P20" s="2057"/>
      <c r="Q20" s="2057"/>
      <c r="R20" s="2057"/>
      <c r="S20" s="2057"/>
      <c r="T20" s="2057"/>
      <c r="U20" s="2057"/>
      <c r="V20" s="981"/>
      <c r="W20" s="981"/>
      <c r="X20" s="981"/>
      <c r="Y20" s="981"/>
    </row>
    <row r="21" spans="1:32" s="792" customFormat="1" ht="17" customHeight="1" x14ac:dyDescent="0.2">
      <c r="B21" s="797"/>
      <c r="C21" s="2057" t="s">
        <v>1289</v>
      </c>
      <c r="D21" s="2057"/>
      <c r="E21" s="2057"/>
      <c r="F21" s="2057"/>
      <c r="G21" s="2057"/>
      <c r="H21" s="2057"/>
      <c r="I21" s="2057"/>
      <c r="J21" s="2057"/>
      <c r="K21" s="2057"/>
      <c r="L21" s="2057"/>
      <c r="M21" s="2057"/>
      <c r="N21" s="2057"/>
      <c r="O21" s="2057"/>
      <c r="P21" s="2057"/>
      <c r="Q21" s="2057"/>
      <c r="R21" s="2057"/>
      <c r="S21" s="2057"/>
      <c r="T21" s="2057"/>
      <c r="U21" s="2057"/>
      <c r="V21" s="2057"/>
      <c r="W21" s="2057"/>
      <c r="X21" s="981"/>
      <c r="Y21" s="981"/>
    </row>
    <row r="22" spans="1:32" s="792" customFormat="1" ht="19.5" customHeight="1" x14ac:dyDescent="0.2">
      <c r="B22" s="793"/>
      <c r="C22" s="800"/>
      <c r="D22" s="800"/>
      <c r="E22" s="800"/>
      <c r="F22" s="800"/>
      <c r="G22" s="800"/>
      <c r="H22" s="800"/>
      <c r="I22" s="800"/>
      <c r="J22" s="800"/>
      <c r="K22" s="800"/>
      <c r="L22" s="800"/>
      <c r="M22" s="800"/>
      <c r="N22" s="800"/>
      <c r="O22" s="800"/>
      <c r="P22" s="800"/>
      <c r="Q22" s="800"/>
      <c r="R22" s="800"/>
      <c r="S22" s="800"/>
      <c r="T22" s="801"/>
    </row>
    <row r="23" spans="1:32" ht="21" customHeight="1" x14ac:dyDescent="0.2">
      <c r="A23" s="412"/>
      <c r="N23" s="507"/>
      <c r="Q23" s="507"/>
      <c r="R23" s="507"/>
      <c r="U23" s="507"/>
      <c r="V23" s="507"/>
      <c r="W23" s="507"/>
      <c r="X23" s="507"/>
      <c r="Y23" s="507"/>
      <c r="Z23" s="452" t="s">
        <v>77</v>
      </c>
      <c r="AA23" s="381"/>
      <c r="AB23" s="381"/>
      <c r="AE23" s="802"/>
      <c r="AF23" s="803"/>
    </row>
    <row r="24" spans="1:32" s="804" customFormat="1" ht="29.25" customHeight="1" x14ac:dyDescent="0.55000000000000004">
      <c r="A24" s="2059" t="s">
        <v>65</v>
      </c>
      <c r="B24" s="2059"/>
      <c r="C24" s="2059"/>
      <c r="D24" s="2059"/>
      <c r="E24" s="2059"/>
      <c r="F24" s="2059"/>
      <c r="G24" s="2059"/>
      <c r="H24" s="2059"/>
      <c r="I24" s="2059"/>
      <c r="J24" s="2059"/>
      <c r="K24" s="2059"/>
      <c r="L24" s="2059"/>
      <c r="M24" s="2059"/>
      <c r="N24" s="2059"/>
      <c r="O24" s="2059"/>
      <c r="P24" s="2059"/>
      <c r="Q24" s="2059"/>
      <c r="R24" s="2059"/>
      <c r="S24" s="2059"/>
      <c r="T24" s="2059"/>
      <c r="U24" s="2059"/>
      <c r="V24" s="2059"/>
      <c r="W24" s="2059"/>
      <c r="X24" s="2059"/>
      <c r="Y24" s="2059"/>
      <c r="Z24" s="2059"/>
      <c r="AA24" s="378"/>
      <c r="AB24" s="378"/>
      <c r="AC24" s="378"/>
      <c r="AD24" s="378"/>
      <c r="AE24" s="378"/>
    </row>
    <row r="25" spans="1:32" ht="24" customHeight="1" x14ac:dyDescent="0.2">
      <c r="A25" s="380"/>
      <c r="B25" s="380"/>
      <c r="C25" s="380"/>
      <c r="D25" s="381"/>
      <c r="E25" s="381"/>
      <c r="F25" s="381"/>
      <c r="G25" s="381"/>
      <c r="H25" s="381"/>
      <c r="I25" s="381"/>
      <c r="J25" s="381"/>
      <c r="K25" s="381"/>
      <c r="M25" s="2060" t="s">
        <v>45</v>
      </c>
      <c r="N25" s="2061"/>
      <c r="O25" s="2058" t="str">
        <f>'様式1-1号'!E6&amp;""</f>
        <v>○○保全会</v>
      </c>
      <c r="P25" s="2058"/>
      <c r="Q25" s="2058"/>
      <c r="R25" s="2058"/>
      <c r="S25" s="2058"/>
      <c r="T25" s="2058"/>
      <c r="U25" s="2058"/>
      <c r="V25" s="2058"/>
      <c r="W25" s="2058"/>
      <c r="X25" s="2058"/>
      <c r="Y25" s="2058"/>
    </row>
    <row r="26" spans="1:32" ht="9" customHeight="1" x14ac:dyDescent="0.2">
      <c r="A26" s="380"/>
      <c r="B26" s="380"/>
      <c r="C26" s="380"/>
      <c r="D26" s="381"/>
      <c r="E26" s="381"/>
      <c r="F26" s="381"/>
      <c r="G26" s="381"/>
      <c r="H26" s="381"/>
      <c r="I26" s="381"/>
      <c r="J26" s="381"/>
      <c r="K26" s="381"/>
      <c r="M26" s="379"/>
      <c r="N26" s="379"/>
      <c r="O26" s="441"/>
      <c r="P26" s="441"/>
      <c r="Q26" s="441"/>
      <c r="R26" s="441"/>
      <c r="S26" s="441"/>
      <c r="T26" s="441"/>
      <c r="U26" s="441"/>
      <c r="V26" s="441"/>
      <c r="W26" s="441"/>
      <c r="X26" s="441"/>
      <c r="Y26" s="441"/>
    </row>
    <row r="27" spans="1:32" s="804" customFormat="1" ht="25.5" customHeight="1" x14ac:dyDescent="0.55000000000000004">
      <c r="A27" s="805"/>
      <c r="B27" s="806" t="s">
        <v>1379</v>
      </c>
      <c r="C27" s="807"/>
      <c r="D27" s="808"/>
      <c r="E27" s="808"/>
      <c r="F27" s="808"/>
      <c r="G27" s="808"/>
      <c r="H27" s="809"/>
      <c r="I27" s="810"/>
      <c r="J27" s="807"/>
      <c r="K27" s="811"/>
      <c r="L27" s="812"/>
      <c r="M27" s="379"/>
      <c r="N27" s="478"/>
      <c r="O27" s="459"/>
      <c r="P27" s="459"/>
      <c r="Q27" s="459"/>
      <c r="R27" s="378"/>
      <c r="S27" s="378"/>
      <c r="T27" s="378"/>
      <c r="U27" s="378"/>
      <c r="V27" s="378"/>
      <c r="W27" s="378"/>
      <c r="X27" s="378"/>
      <c r="Y27" s="378"/>
      <c r="Z27" s="378"/>
      <c r="AA27" s="378"/>
      <c r="AB27" s="378"/>
    </row>
    <row r="28" spans="1:32" s="804" customFormat="1" ht="26.25" customHeight="1" x14ac:dyDescent="0.6">
      <c r="B28" s="1983" t="s">
        <v>1</v>
      </c>
      <c r="C28" s="1175" t="s">
        <v>2</v>
      </c>
      <c r="D28" s="1403"/>
      <c r="E28" s="1403"/>
      <c r="F28" s="1403"/>
      <c r="G28" s="1403"/>
      <c r="H28" s="1403"/>
      <c r="I28" s="1403"/>
      <c r="J28" s="1403"/>
      <c r="K28" s="1176"/>
      <c r="L28" s="1080" t="s">
        <v>3</v>
      </c>
      <c r="M28" s="1080"/>
      <c r="N28" s="1080"/>
      <c r="O28" s="1080"/>
      <c r="P28" s="1342" t="s">
        <v>67</v>
      </c>
      <c r="Q28" s="1342"/>
      <c r="R28" s="1342"/>
      <c r="S28" s="1342"/>
      <c r="T28" s="1342"/>
      <c r="U28" s="1342"/>
      <c r="V28" s="1342"/>
      <c r="W28" s="1342"/>
      <c r="X28" s="1342"/>
      <c r="Y28" s="1342"/>
      <c r="AA28" s="813"/>
    </row>
    <row r="29" spans="1:32" s="804" customFormat="1" ht="35.25" customHeight="1" x14ac:dyDescent="0.55000000000000004">
      <c r="B29" s="1984"/>
      <c r="C29" s="814" t="s">
        <v>174</v>
      </c>
      <c r="D29" s="1977" t="s">
        <v>745</v>
      </c>
      <c r="E29" s="1977"/>
      <c r="F29" s="1977"/>
      <c r="G29" s="1977"/>
      <c r="H29" s="1977"/>
      <c r="I29" s="1977"/>
      <c r="J29" s="1977"/>
      <c r="K29" s="1978"/>
      <c r="L29" s="1994">
        <f>金銭出納簿!D30</f>
        <v>100000</v>
      </c>
      <c r="M29" s="1995"/>
      <c r="N29" s="1995"/>
      <c r="O29" s="1996"/>
      <c r="P29" s="1986"/>
      <c r="Q29" s="1986"/>
      <c r="R29" s="1986"/>
      <c r="S29" s="1986"/>
      <c r="T29" s="1986"/>
      <c r="U29" s="1986"/>
      <c r="V29" s="1986"/>
      <c r="W29" s="1986"/>
      <c r="X29" s="1986"/>
      <c r="Y29" s="1986"/>
    </row>
    <row r="30" spans="1:32" s="804" customFormat="1" ht="35.25" customHeight="1" x14ac:dyDescent="0.55000000000000004">
      <c r="B30" s="1984"/>
      <c r="C30" s="815" t="s">
        <v>175</v>
      </c>
      <c r="D30" s="1979" t="s">
        <v>746</v>
      </c>
      <c r="E30" s="1979"/>
      <c r="F30" s="1979"/>
      <c r="G30" s="1979"/>
      <c r="H30" s="1979"/>
      <c r="I30" s="1979"/>
      <c r="J30" s="1979"/>
      <c r="K30" s="1980"/>
      <c r="L30" s="1853">
        <f>金銭出納簿!I30</f>
        <v>0</v>
      </c>
      <c r="M30" s="1854"/>
      <c r="N30" s="1854"/>
      <c r="O30" s="1855"/>
      <c r="P30" s="1986"/>
      <c r="Q30" s="1986"/>
      <c r="R30" s="1986"/>
      <c r="S30" s="1986"/>
      <c r="T30" s="1986"/>
      <c r="U30" s="1986"/>
      <c r="V30" s="1986"/>
      <c r="W30" s="1986"/>
      <c r="X30" s="1986"/>
      <c r="Y30" s="1986"/>
    </row>
    <row r="31" spans="1:32" s="804" customFormat="1" ht="26.25" customHeight="1" x14ac:dyDescent="0.55000000000000004">
      <c r="B31" s="1984"/>
      <c r="C31" s="815" t="s">
        <v>176</v>
      </c>
      <c r="D31" s="1979" t="s">
        <v>311</v>
      </c>
      <c r="E31" s="1979"/>
      <c r="F31" s="1979"/>
      <c r="G31" s="1979"/>
      <c r="H31" s="1979"/>
      <c r="I31" s="1979"/>
      <c r="J31" s="1979"/>
      <c r="K31" s="1980"/>
      <c r="L31" s="1853">
        <f>金銭出納簿!D31</f>
        <v>3726800</v>
      </c>
      <c r="M31" s="1854"/>
      <c r="N31" s="1854"/>
      <c r="O31" s="1855"/>
      <c r="P31" s="1986"/>
      <c r="Q31" s="1986"/>
      <c r="R31" s="1986"/>
      <c r="S31" s="1986"/>
      <c r="T31" s="1986"/>
      <c r="U31" s="1986"/>
      <c r="V31" s="1986"/>
      <c r="W31" s="1986"/>
      <c r="X31" s="1986"/>
      <c r="Y31" s="1986"/>
    </row>
    <row r="32" spans="1:32" s="804" customFormat="1" ht="26.25" customHeight="1" x14ac:dyDescent="0.55000000000000004">
      <c r="B32" s="1984"/>
      <c r="C32" s="815" t="s">
        <v>799</v>
      </c>
      <c r="D32" s="1979" t="s">
        <v>448</v>
      </c>
      <c r="E32" s="1979"/>
      <c r="F32" s="1979"/>
      <c r="G32" s="1979"/>
      <c r="H32" s="1979"/>
      <c r="I32" s="1979"/>
      <c r="J32" s="1979"/>
      <c r="K32" s="1980"/>
      <c r="L32" s="1853">
        <f>金銭出納簿!I31</f>
        <v>2000000</v>
      </c>
      <c r="M32" s="1854"/>
      <c r="N32" s="1854"/>
      <c r="O32" s="1855"/>
      <c r="P32" s="1986"/>
      <c r="Q32" s="1986"/>
      <c r="R32" s="1986"/>
      <c r="S32" s="1986"/>
      <c r="T32" s="1986"/>
      <c r="U32" s="1986"/>
      <c r="V32" s="1986"/>
      <c r="W32" s="1986"/>
      <c r="X32" s="1986"/>
      <c r="Y32" s="1986"/>
    </row>
    <row r="33" spans="2:28" s="804" customFormat="1" ht="26.25" customHeight="1" thickBot="1" x14ac:dyDescent="0.6">
      <c r="B33" s="1984"/>
      <c r="C33" s="816" t="s">
        <v>800</v>
      </c>
      <c r="D33" s="1979" t="s">
        <v>5</v>
      </c>
      <c r="E33" s="1979"/>
      <c r="F33" s="1979"/>
      <c r="G33" s="1979"/>
      <c r="H33" s="1979"/>
      <c r="I33" s="1979"/>
      <c r="J33" s="1979"/>
      <c r="K33" s="1980"/>
      <c r="L33" s="1956">
        <f>SUM(金銭出納簿!D32,金銭出納簿!I32)</f>
        <v>5</v>
      </c>
      <c r="M33" s="1957"/>
      <c r="N33" s="1957"/>
      <c r="O33" s="1958"/>
      <c r="P33" s="2062"/>
      <c r="Q33" s="2062"/>
      <c r="R33" s="2062"/>
      <c r="S33" s="2062"/>
      <c r="T33" s="2062"/>
      <c r="U33" s="2062"/>
      <c r="V33" s="2062"/>
      <c r="W33" s="2062"/>
      <c r="X33" s="2062"/>
      <c r="Y33" s="2062"/>
    </row>
    <row r="34" spans="2:28" s="804" customFormat="1" ht="26.25" customHeight="1" thickTop="1" x14ac:dyDescent="0.55000000000000004">
      <c r="B34" s="1985"/>
      <c r="C34" s="1988" t="s">
        <v>9</v>
      </c>
      <c r="D34" s="1989"/>
      <c r="E34" s="1989"/>
      <c r="F34" s="1989"/>
      <c r="G34" s="1989"/>
      <c r="H34" s="1989"/>
      <c r="I34" s="1989"/>
      <c r="J34" s="1989"/>
      <c r="K34" s="1990"/>
      <c r="L34" s="1959">
        <f>SUM(J29:L33)</f>
        <v>5826805</v>
      </c>
      <c r="M34" s="1959"/>
      <c r="N34" s="1959"/>
      <c r="O34" s="1959"/>
      <c r="P34" s="2063"/>
      <c r="Q34" s="2063"/>
      <c r="R34" s="2063"/>
      <c r="S34" s="2063"/>
      <c r="T34" s="2063"/>
      <c r="U34" s="2063"/>
      <c r="V34" s="2063"/>
      <c r="W34" s="2063"/>
      <c r="X34" s="2063"/>
      <c r="Y34" s="2063"/>
    </row>
    <row r="35" spans="2:28" s="804" customFormat="1" ht="16.5" customHeight="1" x14ac:dyDescent="0.55000000000000004">
      <c r="B35" s="459"/>
      <c r="C35" s="378"/>
      <c r="D35" s="378"/>
      <c r="E35" s="378"/>
      <c r="F35" s="378"/>
      <c r="G35" s="378"/>
      <c r="H35" s="378"/>
      <c r="I35" s="378"/>
      <c r="J35" s="378"/>
      <c r="K35" s="378"/>
      <c r="L35" s="817"/>
      <c r="M35" s="817"/>
      <c r="N35" s="817"/>
      <c r="O35" s="817"/>
      <c r="P35" s="378"/>
      <c r="Q35" s="378"/>
      <c r="R35" s="378"/>
      <c r="S35" s="378"/>
      <c r="T35" s="378"/>
      <c r="U35" s="378"/>
      <c r="V35" s="378"/>
      <c r="W35" s="378"/>
      <c r="X35" s="378"/>
      <c r="Y35" s="378"/>
      <c r="Z35" s="378"/>
      <c r="AA35" s="378"/>
      <c r="AB35" s="378"/>
    </row>
    <row r="36" spans="2:28" s="804" customFormat="1" ht="28.5" customHeight="1" x14ac:dyDescent="0.55000000000000004">
      <c r="B36" s="1983" t="s">
        <v>271</v>
      </c>
      <c r="C36" s="1175" t="s">
        <v>2</v>
      </c>
      <c r="D36" s="1403"/>
      <c r="E36" s="1403"/>
      <c r="F36" s="1403"/>
      <c r="G36" s="1403"/>
      <c r="H36" s="1403"/>
      <c r="I36" s="1403"/>
      <c r="J36" s="1403"/>
      <c r="K36" s="1176"/>
      <c r="L36" s="1987" t="s">
        <v>3</v>
      </c>
      <c r="M36" s="1987"/>
      <c r="N36" s="1987"/>
      <c r="O36" s="1987"/>
      <c r="P36" s="1342" t="s">
        <v>67</v>
      </c>
      <c r="Q36" s="1342"/>
      <c r="R36" s="1342"/>
      <c r="S36" s="1342"/>
      <c r="T36" s="1342"/>
      <c r="U36" s="1342"/>
      <c r="V36" s="1342"/>
      <c r="W36" s="1342"/>
      <c r="X36" s="1342"/>
      <c r="Y36" s="1342"/>
    </row>
    <row r="37" spans="2:28" s="804" customFormat="1" ht="37.5" customHeight="1" x14ac:dyDescent="0.6">
      <c r="B37" s="1984"/>
      <c r="C37" s="818" t="s">
        <v>4</v>
      </c>
      <c r="D37" s="1903" t="s">
        <v>446</v>
      </c>
      <c r="E37" s="1903"/>
      <c r="F37" s="1903"/>
      <c r="G37" s="1903"/>
      <c r="H37" s="1903"/>
      <c r="I37" s="1903"/>
      <c r="J37" s="1903"/>
      <c r="K37" s="1904"/>
      <c r="L37" s="1994">
        <f>SUM(L38:O40)</f>
        <v>3721000</v>
      </c>
      <c r="M37" s="1995"/>
      <c r="N37" s="1995"/>
      <c r="O37" s="1996"/>
      <c r="P37" s="1986"/>
      <c r="Q37" s="1986"/>
      <c r="R37" s="1986"/>
      <c r="S37" s="1986"/>
      <c r="T37" s="1986"/>
      <c r="U37" s="1986"/>
      <c r="V37" s="1986"/>
      <c r="W37" s="1986"/>
      <c r="X37" s="1986"/>
      <c r="Y37" s="1986"/>
      <c r="AA37" s="813"/>
    </row>
    <row r="38" spans="2:28" s="804" customFormat="1" ht="26.25" customHeight="1" x14ac:dyDescent="0.55000000000000004">
      <c r="B38" s="1984"/>
      <c r="C38" s="819"/>
      <c r="D38" s="1882" t="s">
        <v>10</v>
      </c>
      <c r="E38" s="1882"/>
      <c r="F38" s="1882"/>
      <c r="G38" s="1882"/>
      <c r="H38" s="1882"/>
      <c r="I38" s="1882"/>
      <c r="J38" s="1882"/>
      <c r="K38" s="1883"/>
      <c r="L38" s="1853">
        <f>金銭出納簿!E33</f>
        <v>3200000</v>
      </c>
      <c r="M38" s="1854"/>
      <c r="N38" s="1854"/>
      <c r="O38" s="1855"/>
      <c r="P38" s="1986"/>
      <c r="Q38" s="1986"/>
      <c r="R38" s="1986"/>
      <c r="S38" s="1986"/>
      <c r="T38" s="1986"/>
      <c r="U38" s="1986"/>
      <c r="V38" s="1986"/>
      <c r="W38" s="1986"/>
      <c r="X38" s="1986"/>
      <c r="Y38" s="1986"/>
    </row>
    <row r="39" spans="2:28" s="804" customFormat="1" ht="26.25" customHeight="1" x14ac:dyDescent="0.55000000000000004">
      <c r="B39" s="1984"/>
      <c r="C39" s="819"/>
      <c r="D39" s="1882" t="s">
        <v>11</v>
      </c>
      <c r="E39" s="1882"/>
      <c r="F39" s="1882"/>
      <c r="G39" s="1882"/>
      <c r="H39" s="1882"/>
      <c r="I39" s="1882"/>
      <c r="J39" s="1882"/>
      <c r="K39" s="1883"/>
      <c r="L39" s="1853">
        <f>金銭出納簿!E34</f>
        <v>0</v>
      </c>
      <c r="M39" s="1854"/>
      <c r="N39" s="1854"/>
      <c r="O39" s="1855"/>
      <c r="P39" s="1986"/>
      <c r="Q39" s="1986"/>
      <c r="R39" s="1986"/>
      <c r="S39" s="1986"/>
      <c r="T39" s="1986"/>
      <c r="U39" s="1986"/>
      <c r="V39" s="1986"/>
      <c r="W39" s="1986"/>
      <c r="X39" s="1986"/>
      <c r="Y39" s="1986"/>
    </row>
    <row r="40" spans="2:28" s="804" customFormat="1" ht="26.25" customHeight="1" x14ac:dyDescent="0.55000000000000004">
      <c r="B40" s="1984"/>
      <c r="C40" s="820"/>
      <c r="D40" s="1882" t="s">
        <v>12</v>
      </c>
      <c r="E40" s="1882"/>
      <c r="F40" s="1882"/>
      <c r="G40" s="1882"/>
      <c r="H40" s="1882"/>
      <c r="I40" s="1882"/>
      <c r="J40" s="1882"/>
      <c r="K40" s="1883"/>
      <c r="L40" s="1853">
        <f>金銭出納簿!E35</f>
        <v>521000</v>
      </c>
      <c r="M40" s="1854"/>
      <c r="N40" s="1854"/>
      <c r="O40" s="1855"/>
      <c r="P40" s="1986"/>
      <c r="Q40" s="1986"/>
      <c r="R40" s="1986"/>
      <c r="S40" s="1986"/>
      <c r="T40" s="1986"/>
      <c r="U40" s="1986"/>
      <c r="V40" s="1986"/>
      <c r="W40" s="1986"/>
      <c r="X40" s="1986"/>
      <c r="Y40" s="1986"/>
    </row>
    <row r="41" spans="2:28" s="804" customFormat="1" ht="29.25" customHeight="1" x14ac:dyDescent="0.55000000000000004">
      <c r="B41" s="1984"/>
      <c r="C41" s="816" t="s">
        <v>6</v>
      </c>
      <c r="D41" s="1981" t="s">
        <v>447</v>
      </c>
      <c r="E41" s="1981"/>
      <c r="F41" s="1981"/>
      <c r="G41" s="1981"/>
      <c r="H41" s="1981"/>
      <c r="I41" s="1981"/>
      <c r="J41" s="1981"/>
      <c r="K41" s="1982"/>
      <c r="L41" s="1853">
        <f>SUM(L42:O44)</f>
        <v>1500000</v>
      </c>
      <c r="M41" s="1854"/>
      <c r="N41" s="1854"/>
      <c r="O41" s="1855"/>
      <c r="P41" s="1986"/>
      <c r="Q41" s="1986"/>
      <c r="R41" s="1986"/>
      <c r="S41" s="1986"/>
      <c r="T41" s="1986"/>
      <c r="U41" s="1986"/>
      <c r="V41" s="1986"/>
      <c r="W41" s="1986"/>
      <c r="X41" s="1986"/>
      <c r="Y41" s="1986"/>
    </row>
    <row r="42" spans="2:28" s="804" customFormat="1" ht="26.25" customHeight="1" x14ac:dyDescent="0.55000000000000004">
      <c r="B42" s="1984"/>
      <c r="C42" s="819"/>
      <c r="D42" s="1882" t="s">
        <v>10</v>
      </c>
      <c r="E42" s="1882"/>
      <c r="F42" s="1882"/>
      <c r="G42" s="1882"/>
      <c r="H42" s="1882"/>
      <c r="I42" s="1882"/>
      <c r="J42" s="1882"/>
      <c r="K42" s="1883"/>
      <c r="L42" s="1853">
        <f>金銭出納簿!J33</f>
        <v>0</v>
      </c>
      <c r="M42" s="1854"/>
      <c r="N42" s="1854"/>
      <c r="O42" s="1855"/>
      <c r="P42" s="1986"/>
      <c r="Q42" s="1986"/>
      <c r="R42" s="1986"/>
      <c r="S42" s="1986"/>
      <c r="T42" s="1986"/>
      <c r="U42" s="1986"/>
      <c r="V42" s="1986"/>
      <c r="W42" s="1986"/>
      <c r="X42" s="1986"/>
      <c r="Y42" s="1986"/>
    </row>
    <row r="43" spans="2:28" s="804" customFormat="1" ht="26.25" customHeight="1" x14ac:dyDescent="0.55000000000000004">
      <c r="B43" s="1984"/>
      <c r="C43" s="819"/>
      <c r="D43" s="1882" t="s">
        <v>11</v>
      </c>
      <c r="E43" s="1882"/>
      <c r="F43" s="1882"/>
      <c r="G43" s="1882"/>
      <c r="H43" s="1882"/>
      <c r="I43" s="1882"/>
      <c r="J43" s="1882"/>
      <c r="K43" s="1883"/>
      <c r="L43" s="1853">
        <f>金銭出納簿!J34</f>
        <v>1500000</v>
      </c>
      <c r="M43" s="1854"/>
      <c r="N43" s="1854"/>
      <c r="O43" s="1855"/>
      <c r="P43" s="1986"/>
      <c r="Q43" s="1986"/>
      <c r="R43" s="1986"/>
      <c r="S43" s="1986"/>
      <c r="T43" s="1986"/>
      <c r="U43" s="1986"/>
      <c r="V43" s="1986"/>
      <c r="W43" s="1986"/>
      <c r="X43" s="1986"/>
      <c r="Y43" s="1986"/>
    </row>
    <row r="44" spans="2:28" s="804" customFormat="1" ht="26.25" customHeight="1" x14ac:dyDescent="0.55000000000000004">
      <c r="B44" s="1984"/>
      <c r="C44" s="820"/>
      <c r="D44" s="1882" t="s">
        <v>12</v>
      </c>
      <c r="E44" s="1882"/>
      <c r="F44" s="1882"/>
      <c r="G44" s="1882"/>
      <c r="H44" s="1882"/>
      <c r="I44" s="1882"/>
      <c r="J44" s="1882"/>
      <c r="K44" s="1883"/>
      <c r="L44" s="1853">
        <f>金銭出納簿!J35</f>
        <v>0</v>
      </c>
      <c r="M44" s="1854"/>
      <c r="N44" s="1854"/>
      <c r="O44" s="1855"/>
      <c r="P44" s="1986"/>
      <c r="Q44" s="1986"/>
      <c r="R44" s="1986"/>
      <c r="S44" s="1986"/>
      <c r="T44" s="1986"/>
      <c r="U44" s="1986"/>
      <c r="V44" s="1986"/>
      <c r="W44" s="1986"/>
      <c r="X44" s="1986"/>
      <c r="Y44" s="1986"/>
    </row>
    <row r="45" spans="2:28" s="804" customFormat="1" ht="25.5" customHeight="1" x14ac:dyDescent="0.55000000000000004">
      <c r="B45" s="1984"/>
      <c r="C45" s="815" t="s">
        <v>8</v>
      </c>
      <c r="D45" s="1882" t="s">
        <v>7</v>
      </c>
      <c r="E45" s="1882"/>
      <c r="F45" s="1882"/>
      <c r="G45" s="1882"/>
      <c r="H45" s="1882"/>
      <c r="I45" s="1882"/>
      <c r="J45" s="1882"/>
      <c r="K45" s="1883"/>
      <c r="L45" s="1853">
        <f>SUM(金銭出納簿!E36,金銭出納簿!J36)</f>
        <v>0</v>
      </c>
      <c r="M45" s="1854"/>
      <c r="N45" s="1854"/>
      <c r="O45" s="1855"/>
      <c r="P45" s="1986"/>
      <c r="Q45" s="1986"/>
      <c r="R45" s="1986"/>
      <c r="S45" s="1986"/>
      <c r="T45" s="1986"/>
      <c r="U45" s="1986"/>
      <c r="V45" s="1986"/>
      <c r="W45" s="1986"/>
      <c r="X45" s="1986"/>
      <c r="Y45" s="1986"/>
    </row>
    <row r="46" spans="2:28" s="804" customFormat="1" ht="38.25" customHeight="1" x14ac:dyDescent="0.55000000000000004">
      <c r="B46" s="1984"/>
      <c r="C46" s="815" t="s">
        <v>716</v>
      </c>
      <c r="D46" s="1882" t="s">
        <v>747</v>
      </c>
      <c r="E46" s="1882"/>
      <c r="F46" s="1882"/>
      <c r="G46" s="1882"/>
      <c r="H46" s="1882"/>
      <c r="I46" s="1882"/>
      <c r="J46" s="1882"/>
      <c r="K46" s="1883"/>
      <c r="L46" s="1853">
        <f>金銭出納簿!E37</f>
        <v>105805</v>
      </c>
      <c r="M46" s="1854"/>
      <c r="N46" s="1854"/>
      <c r="O46" s="1855"/>
      <c r="P46" s="2064" t="s">
        <v>1290</v>
      </c>
      <c r="Q46" s="2064"/>
      <c r="R46" s="2064"/>
      <c r="S46" s="2064"/>
      <c r="T46" s="2064"/>
      <c r="U46" s="2064"/>
      <c r="V46" s="2064"/>
      <c r="W46" s="2064"/>
      <c r="X46" s="2064"/>
      <c r="Y46" s="2064"/>
    </row>
    <row r="47" spans="2:28" s="804" customFormat="1" ht="35.25" customHeight="1" thickBot="1" x14ac:dyDescent="0.6">
      <c r="B47" s="1984"/>
      <c r="C47" s="815" t="s">
        <v>717</v>
      </c>
      <c r="D47" s="1882" t="s">
        <v>748</v>
      </c>
      <c r="E47" s="1882"/>
      <c r="F47" s="1882"/>
      <c r="G47" s="1882"/>
      <c r="H47" s="1882"/>
      <c r="I47" s="1882"/>
      <c r="J47" s="1882"/>
      <c r="K47" s="1883"/>
      <c r="L47" s="1853">
        <f>金銭出納簿!J37</f>
        <v>500000</v>
      </c>
      <c r="M47" s="1854"/>
      <c r="N47" s="1854"/>
      <c r="O47" s="1855"/>
      <c r="P47" s="2065" t="s">
        <v>1290</v>
      </c>
      <c r="Q47" s="2065"/>
      <c r="R47" s="2065"/>
      <c r="S47" s="2065"/>
      <c r="T47" s="2065"/>
      <c r="U47" s="2065"/>
      <c r="V47" s="2065"/>
      <c r="W47" s="2065"/>
      <c r="X47" s="2065"/>
      <c r="Y47" s="2065"/>
      <c r="Z47" s="378"/>
      <c r="AA47" s="378"/>
      <c r="AB47" s="378"/>
    </row>
    <row r="48" spans="2:28" s="804" customFormat="1" ht="27" customHeight="1" thickTop="1" x14ac:dyDescent="0.55000000000000004">
      <c r="B48" s="1985"/>
      <c r="C48" s="1991" t="s">
        <v>9</v>
      </c>
      <c r="D48" s="1992"/>
      <c r="E48" s="1992"/>
      <c r="F48" s="1992"/>
      <c r="G48" s="1992"/>
      <c r="H48" s="1992"/>
      <c r="I48" s="1992"/>
      <c r="J48" s="1992"/>
      <c r="K48" s="1993"/>
      <c r="L48" s="1959">
        <f>SUM(L37,L41,L45:O47)</f>
        <v>5826805</v>
      </c>
      <c r="M48" s="1959"/>
      <c r="N48" s="1959"/>
      <c r="O48" s="1959"/>
      <c r="P48" s="2063"/>
      <c r="Q48" s="2063"/>
      <c r="R48" s="2063"/>
      <c r="S48" s="2063"/>
      <c r="T48" s="2063"/>
      <c r="U48" s="2063"/>
      <c r="V48" s="2063"/>
      <c r="W48" s="2063"/>
      <c r="X48" s="2063"/>
      <c r="Y48" s="2063"/>
    </row>
    <row r="49" spans="1:28" s="804" customFormat="1" ht="9" customHeight="1" x14ac:dyDescent="0.55000000000000004">
      <c r="A49" s="430"/>
      <c r="B49" s="430"/>
      <c r="C49" s="379"/>
      <c r="D49" s="378"/>
      <c r="E49" s="378"/>
      <c r="F49" s="378"/>
      <c r="G49" s="378"/>
      <c r="H49" s="378"/>
      <c r="I49" s="378"/>
      <c r="J49" s="821"/>
      <c r="K49" s="821"/>
      <c r="L49" s="821"/>
      <c r="M49" s="821"/>
      <c r="N49" s="821"/>
      <c r="O49" s="821"/>
      <c r="P49" s="822"/>
      <c r="Q49" s="822"/>
      <c r="R49" s="822"/>
      <c r="S49" s="378"/>
      <c r="T49" s="378"/>
      <c r="U49" s="378"/>
      <c r="V49" s="378"/>
      <c r="W49" s="378"/>
      <c r="X49" s="378"/>
      <c r="Y49" s="378"/>
      <c r="Z49" s="378"/>
      <c r="AA49" s="378"/>
      <c r="AB49" s="378"/>
    </row>
    <row r="50" spans="1:28" ht="24.75" customHeight="1" x14ac:dyDescent="0.2">
      <c r="A50" s="823" t="s">
        <v>75</v>
      </c>
      <c r="B50" s="823"/>
      <c r="C50" s="823"/>
      <c r="D50" s="823"/>
      <c r="E50" s="823"/>
      <c r="F50" s="823"/>
      <c r="G50" s="823"/>
      <c r="H50" s="823"/>
      <c r="I50" s="823"/>
      <c r="J50" s="823"/>
      <c r="K50" s="823"/>
      <c r="L50" s="823"/>
      <c r="M50" s="823"/>
      <c r="N50" s="823"/>
      <c r="O50" s="823"/>
      <c r="P50" s="823"/>
      <c r="Q50" s="823"/>
      <c r="R50" s="823"/>
      <c r="S50" s="823"/>
      <c r="T50" s="823"/>
      <c r="U50" s="823"/>
      <c r="V50" s="823"/>
      <c r="W50" s="823"/>
      <c r="X50" s="823"/>
      <c r="Y50" s="823"/>
      <c r="Z50" s="823"/>
    </row>
    <row r="51" spans="1:28" ht="24" customHeight="1" x14ac:dyDescent="0.2">
      <c r="A51" s="823"/>
      <c r="B51" s="391" t="s">
        <v>1291</v>
      </c>
      <c r="C51" s="823"/>
      <c r="D51" s="823"/>
      <c r="E51" s="823"/>
      <c r="F51" s="823"/>
      <c r="G51" s="823"/>
      <c r="H51" s="823"/>
      <c r="I51" s="823"/>
      <c r="J51" s="823"/>
      <c r="K51" s="823"/>
      <c r="L51" s="823"/>
      <c r="M51" s="823"/>
      <c r="N51" s="823"/>
      <c r="O51" s="823"/>
      <c r="P51" s="823"/>
      <c r="Q51" s="823"/>
      <c r="R51" s="823"/>
      <c r="S51" s="823"/>
      <c r="T51" s="823"/>
      <c r="U51" s="823"/>
      <c r="V51" s="823"/>
      <c r="W51" s="823"/>
      <c r="X51" s="823"/>
      <c r="Y51" s="823"/>
      <c r="Z51" s="823"/>
    </row>
    <row r="52" spans="1:28" s="826" customFormat="1" ht="24" customHeight="1" x14ac:dyDescent="0.2">
      <c r="A52" s="824"/>
      <c r="B52" s="1998" t="s">
        <v>74</v>
      </c>
      <c r="C52" s="1999"/>
      <c r="D52" s="1999"/>
      <c r="E52" s="2000"/>
      <c r="F52" s="2003">
        <v>46091</v>
      </c>
      <c r="G52" s="2004"/>
      <c r="H52" s="2004"/>
      <c r="I52" s="2004"/>
      <c r="J52" s="2004"/>
      <c r="K52" s="1698"/>
      <c r="L52" s="824"/>
      <c r="M52" s="584"/>
      <c r="N52" s="602"/>
      <c r="O52" s="602"/>
      <c r="P52" s="602"/>
      <c r="Q52" s="602"/>
      <c r="R52" s="602"/>
      <c r="S52" s="602"/>
      <c r="T52" s="602"/>
      <c r="U52" s="602"/>
      <c r="V52" s="602"/>
      <c r="W52" s="602"/>
      <c r="X52" s="602"/>
      <c r="Y52" s="602"/>
    </row>
    <row r="53" spans="1:28" s="502" customFormat="1" ht="30.75" customHeight="1" x14ac:dyDescent="0.65">
      <c r="A53" s="827" t="s">
        <v>653</v>
      </c>
      <c r="D53" s="828"/>
      <c r="E53" s="828"/>
      <c r="F53" s="829"/>
      <c r="G53" s="828"/>
      <c r="H53" s="828"/>
      <c r="I53" s="828"/>
      <c r="J53" s="828"/>
      <c r="K53" s="828"/>
      <c r="L53" s="828"/>
      <c r="M53" s="602"/>
      <c r="N53" s="602"/>
      <c r="O53" s="602"/>
      <c r="P53" s="602"/>
      <c r="Q53" s="602"/>
      <c r="R53" s="602"/>
      <c r="S53" s="602"/>
      <c r="T53" s="602"/>
      <c r="U53" s="602"/>
      <c r="V53" s="602"/>
      <c r="W53" s="602"/>
      <c r="X53" s="602"/>
      <c r="Y53" s="602"/>
    </row>
    <row r="54" spans="1:28" s="378" customFormat="1" ht="24" customHeight="1" x14ac:dyDescent="0.2">
      <c r="A54" s="397" t="s">
        <v>251</v>
      </c>
      <c r="B54" s="830" t="s">
        <v>76</v>
      </c>
      <c r="C54" s="831"/>
      <c r="D54" s="831"/>
      <c r="E54" s="831"/>
      <c r="F54" s="519"/>
      <c r="G54" s="519"/>
      <c r="H54" s="519"/>
      <c r="I54" s="519"/>
      <c r="J54" s="519"/>
      <c r="K54" s="519"/>
      <c r="L54" s="379"/>
      <c r="N54" s="379"/>
      <c r="O54" s="379"/>
      <c r="P54" s="379"/>
      <c r="Q54" s="379"/>
      <c r="R54" s="379"/>
      <c r="S54" s="379"/>
      <c r="T54" s="379"/>
      <c r="U54" s="379"/>
      <c r="V54" s="379"/>
      <c r="W54" s="379"/>
      <c r="X54" s="379"/>
      <c r="Y54" s="379"/>
    </row>
    <row r="55" spans="1:28" ht="23.25" customHeight="1" x14ac:dyDescent="0.2">
      <c r="A55" s="378"/>
      <c r="B55" s="1175" t="s">
        <v>690</v>
      </c>
      <c r="C55" s="1403"/>
      <c r="D55" s="1403"/>
      <c r="E55" s="1176"/>
      <c r="F55" s="1175" t="s">
        <v>691</v>
      </c>
      <c r="G55" s="1403"/>
      <c r="H55" s="1403"/>
      <c r="I55" s="1403"/>
      <c r="J55" s="1403"/>
      <c r="K55" s="1350" t="s">
        <v>1414</v>
      </c>
      <c r="L55" s="1351"/>
      <c r="M55" s="1351"/>
      <c r="N55" s="1351"/>
      <c r="O55" s="1352"/>
      <c r="P55" s="378"/>
    </row>
    <row r="56" spans="1:28" ht="23.25" customHeight="1" x14ac:dyDescent="0.2">
      <c r="A56" s="378"/>
      <c r="B56" s="1850">
        <f>活動計画書!L4</f>
        <v>0</v>
      </c>
      <c r="C56" s="1851"/>
      <c r="D56" s="1851"/>
      <c r="E56" s="1852"/>
      <c r="F56" s="2001"/>
      <c r="G56" s="2002"/>
      <c r="H56" s="2002"/>
      <c r="I56" s="2002"/>
      <c r="J56" s="2002"/>
      <c r="K56" s="2005"/>
      <c r="L56" s="2006"/>
      <c r="M56" s="2006"/>
      <c r="N56" s="2006"/>
      <c r="O56" s="2007"/>
    </row>
    <row r="57" spans="1:28" s="832" customFormat="1" ht="29.25" customHeight="1" x14ac:dyDescent="0.65">
      <c r="A57" s="2011" t="s">
        <v>252</v>
      </c>
      <c r="B57" s="2011"/>
      <c r="C57" s="2011"/>
      <c r="D57" s="2011"/>
      <c r="E57" s="2011"/>
      <c r="F57" s="2011"/>
      <c r="G57" s="2011"/>
      <c r="H57" s="2011"/>
      <c r="I57" s="2011"/>
      <c r="J57" s="2011"/>
      <c r="K57" s="2011"/>
      <c r="L57" s="2011"/>
      <c r="M57" s="2011"/>
      <c r="N57" s="2011"/>
      <c r="O57" s="2011"/>
      <c r="P57" s="2011"/>
      <c r="Q57" s="2011"/>
      <c r="R57" s="2011"/>
      <c r="S57" s="2011"/>
      <c r="T57" s="2011"/>
      <c r="U57" s="2011"/>
      <c r="V57" s="2011"/>
      <c r="W57" s="2011"/>
      <c r="X57" s="2011"/>
      <c r="Y57" s="2011"/>
      <c r="Z57" s="2011"/>
    </row>
    <row r="58" spans="1:28" s="391" customFormat="1" ht="16.5" customHeight="1" x14ac:dyDescent="0.2">
      <c r="B58" s="391" t="s">
        <v>78</v>
      </c>
    </row>
    <row r="59" spans="1:28" s="391" customFormat="1" ht="46" customHeight="1" x14ac:dyDescent="0.2">
      <c r="B59" s="1106" t="s">
        <v>1292</v>
      </c>
      <c r="C59" s="1106"/>
      <c r="D59" s="1106"/>
      <c r="E59" s="1106"/>
      <c r="F59" s="1106"/>
      <c r="G59" s="1106"/>
      <c r="H59" s="1106"/>
      <c r="I59" s="1106"/>
      <c r="J59" s="1106"/>
      <c r="K59" s="1106"/>
      <c r="L59" s="1106"/>
      <c r="M59" s="1106"/>
      <c r="N59" s="1106"/>
      <c r="O59" s="1106"/>
      <c r="P59" s="1106"/>
      <c r="Q59" s="1106"/>
      <c r="R59" s="1106"/>
      <c r="S59" s="1106"/>
      <c r="T59" s="1106"/>
      <c r="U59" s="1106"/>
      <c r="V59" s="396"/>
      <c r="W59" s="396"/>
      <c r="X59" s="396"/>
      <c r="Y59" s="396"/>
      <c r="Z59" s="396"/>
    </row>
    <row r="60" spans="1:28" s="391" customFormat="1" ht="33.75" customHeight="1" x14ac:dyDescent="0.2">
      <c r="B60" s="1106" t="s">
        <v>1293</v>
      </c>
      <c r="C60" s="1106"/>
      <c r="D60" s="1106"/>
      <c r="E60" s="1106"/>
      <c r="F60" s="1106"/>
      <c r="G60" s="1106"/>
      <c r="H60" s="1106"/>
      <c r="I60" s="1106"/>
      <c r="J60" s="1106"/>
      <c r="K60" s="1106"/>
      <c r="L60" s="1106"/>
      <c r="M60" s="1106"/>
      <c r="N60" s="1106"/>
      <c r="O60" s="1106"/>
      <c r="P60" s="1106"/>
      <c r="Q60" s="1106"/>
      <c r="R60" s="1106"/>
      <c r="S60" s="1106"/>
      <c r="T60" s="1106"/>
      <c r="U60" s="1106"/>
      <c r="V60" s="1106"/>
      <c r="W60" s="1106"/>
      <c r="X60" s="1106"/>
      <c r="Y60" s="1106"/>
      <c r="Z60" s="1106"/>
    </row>
    <row r="61" spans="1:28" s="832" customFormat="1" ht="24" customHeight="1" x14ac:dyDescent="0.65">
      <c r="A61" s="833" t="s">
        <v>157</v>
      </c>
      <c r="B61" s="381"/>
      <c r="C61" s="381"/>
      <c r="D61" s="381"/>
      <c r="E61" s="381"/>
      <c r="F61" s="381"/>
      <c r="G61" s="381"/>
      <c r="H61" s="381"/>
      <c r="I61" s="381"/>
      <c r="J61" s="381"/>
      <c r="K61" s="381"/>
      <c r="L61" s="381"/>
      <c r="M61" s="381"/>
      <c r="N61" s="381"/>
      <c r="O61" s="381"/>
      <c r="P61" s="381"/>
      <c r="Q61" s="381"/>
      <c r="R61" s="381"/>
      <c r="S61" s="381"/>
    </row>
    <row r="62" spans="1:28" s="391" customFormat="1" ht="16.5" customHeight="1" x14ac:dyDescent="0.2">
      <c r="B62" s="391" t="s">
        <v>69</v>
      </c>
    </row>
    <row r="63" spans="1:28" s="378" customFormat="1" ht="36.75" customHeight="1" x14ac:dyDescent="0.2">
      <c r="B63" s="1350" t="s">
        <v>1102</v>
      </c>
      <c r="C63" s="1351"/>
      <c r="D63" s="1351"/>
      <c r="E63" s="1352"/>
      <c r="F63" s="1350" t="s">
        <v>13</v>
      </c>
      <c r="G63" s="1351"/>
      <c r="H63" s="1351"/>
      <c r="I63" s="1351"/>
      <c r="J63" s="1351"/>
      <c r="K63" s="1351"/>
      <c r="L63" s="1351"/>
      <c r="M63" s="1352"/>
      <c r="N63" s="431" t="s">
        <v>59</v>
      </c>
      <c r="O63" s="431" t="s">
        <v>68</v>
      </c>
      <c r="P63" s="1997" t="s">
        <v>93</v>
      </c>
      <c r="Q63" s="1626"/>
      <c r="R63" s="1626"/>
      <c r="S63" s="1626"/>
      <c r="T63" s="1626"/>
      <c r="U63" s="1626"/>
      <c r="V63" s="1626"/>
      <c r="W63" s="1627"/>
    </row>
    <row r="64" spans="1:28" s="378" customFormat="1" ht="19.5" customHeight="1" x14ac:dyDescent="0.2">
      <c r="B64" s="1452" t="s">
        <v>71</v>
      </c>
      <c r="C64" s="1876" t="s">
        <v>654</v>
      </c>
      <c r="D64" s="1877"/>
      <c r="E64" s="1878"/>
      <c r="F64" s="2012" t="s">
        <v>655</v>
      </c>
      <c r="G64" s="2013"/>
      <c r="H64" s="2013"/>
      <c r="I64" s="2013"/>
      <c r="J64" s="2013"/>
      <c r="K64" s="2013"/>
      <c r="L64" s="2013"/>
      <c r="M64" s="2014"/>
      <c r="N64" s="825" t="s">
        <v>66</v>
      </c>
      <c r="O64" s="881" t="str">
        <f>IF(N64="－","－",IF(【選択肢】!P6&gt;0,"○","×"))</f>
        <v>○</v>
      </c>
      <c r="P64" s="1927"/>
      <c r="Q64" s="1928"/>
      <c r="R64" s="1928"/>
      <c r="S64" s="1928"/>
      <c r="T64" s="1928"/>
      <c r="U64" s="1928"/>
      <c r="V64" s="1928"/>
      <c r="W64" s="1929"/>
    </row>
    <row r="65" spans="2:23" s="378" customFormat="1" ht="19.5" customHeight="1" x14ac:dyDescent="0.2">
      <c r="B65" s="1452"/>
      <c r="C65" s="2008"/>
      <c r="D65" s="2009"/>
      <c r="E65" s="2010"/>
      <c r="F65" s="1862" t="s">
        <v>656</v>
      </c>
      <c r="G65" s="1863"/>
      <c r="H65" s="1863"/>
      <c r="I65" s="1863"/>
      <c r="J65" s="1863"/>
      <c r="K65" s="1863"/>
      <c r="L65" s="1863"/>
      <c r="M65" s="1864"/>
      <c r="N65" s="834" t="s">
        <v>66</v>
      </c>
      <c r="O65" s="882" t="str">
        <f>IF(N65="－","－",IF(【選択肢】!P7&gt;0,"○","×"))</f>
        <v>○</v>
      </c>
      <c r="P65" s="1927"/>
      <c r="Q65" s="1928"/>
      <c r="R65" s="1928"/>
      <c r="S65" s="1928"/>
      <c r="T65" s="1928"/>
      <c r="U65" s="1928"/>
      <c r="V65" s="1928"/>
      <c r="W65" s="1929"/>
    </row>
    <row r="66" spans="2:23" s="378" customFormat="1" ht="19" customHeight="1" x14ac:dyDescent="0.2">
      <c r="B66" s="1452"/>
      <c r="C66" s="1876" t="s">
        <v>534</v>
      </c>
      <c r="D66" s="1877"/>
      <c r="E66" s="1878"/>
      <c r="F66" s="1868" t="s">
        <v>1071</v>
      </c>
      <c r="G66" s="1869"/>
      <c r="H66" s="1869"/>
      <c r="I66" s="1869"/>
      <c r="J66" s="1869"/>
      <c r="K66" s="1869"/>
      <c r="L66" s="1869"/>
      <c r="M66" s="1870"/>
      <c r="N66" s="835" t="s">
        <v>66</v>
      </c>
      <c r="O66" s="883" t="str">
        <f>IF(N66="－","－",IF(【選択肢】!P8&gt;0,"○","×"))</f>
        <v>×</v>
      </c>
      <c r="P66" s="2066" t="s">
        <v>1415</v>
      </c>
      <c r="Q66" s="2067"/>
      <c r="R66" s="2067"/>
      <c r="S66" s="2067"/>
      <c r="T66" s="2067"/>
      <c r="U66" s="2067"/>
      <c r="V66" s="2067"/>
      <c r="W66" s="2068"/>
    </row>
    <row r="67" spans="2:23" s="378" customFormat="1" ht="19" customHeight="1" x14ac:dyDescent="0.2">
      <c r="B67" s="1452"/>
      <c r="C67" s="1879"/>
      <c r="D67" s="1880"/>
      <c r="E67" s="1881"/>
      <c r="F67" s="1871" t="s">
        <v>1072</v>
      </c>
      <c r="G67" s="1872"/>
      <c r="H67" s="1872"/>
      <c r="I67" s="1872"/>
      <c r="J67" s="1872"/>
      <c r="K67" s="1872"/>
      <c r="L67" s="1872"/>
      <c r="M67" s="1873"/>
      <c r="N67" s="836" t="s">
        <v>66</v>
      </c>
      <c r="O67" s="884" t="str">
        <f>IF(N67="－","－",IF(【選択肢】!P9&gt;0,"○","×"))</f>
        <v>○</v>
      </c>
      <c r="P67" s="2069"/>
      <c r="Q67" s="2070"/>
      <c r="R67" s="2070"/>
      <c r="S67" s="2070"/>
      <c r="T67" s="2070"/>
      <c r="U67" s="2070"/>
      <c r="V67" s="2070"/>
      <c r="W67" s="2071"/>
    </row>
    <row r="68" spans="2:23" s="378" customFormat="1" ht="19.5" customHeight="1" x14ac:dyDescent="0.2">
      <c r="B68" s="1452"/>
      <c r="C68" s="1953" t="s">
        <v>28</v>
      </c>
      <c r="D68" s="1866" t="s">
        <v>27</v>
      </c>
      <c r="E68" s="1867"/>
      <c r="F68" s="1863" t="s">
        <v>657</v>
      </c>
      <c r="G68" s="1863"/>
      <c r="H68" s="1863"/>
      <c r="I68" s="1863"/>
      <c r="J68" s="1863"/>
      <c r="K68" s="1863"/>
      <c r="L68" s="1863"/>
      <c r="M68" s="2077"/>
      <c r="N68" s="1860" t="s">
        <v>66</v>
      </c>
      <c r="O68" s="2080" t="str">
        <f>IF(N68="－","－",IF(【選択肢】!P10&gt;0,"○","×"))</f>
        <v>○</v>
      </c>
      <c r="P68" s="2072"/>
      <c r="Q68" s="2073"/>
      <c r="R68" s="2073"/>
      <c r="S68" s="2073"/>
      <c r="T68" s="2073"/>
      <c r="U68" s="2073"/>
      <c r="V68" s="2073"/>
      <c r="W68" s="2074"/>
    </row>
    <row r="69" spans="2:23" s="378" customFormat="1" ht="19.5" customHeight="1" x14ac:dyDescent="0.2">
      <c r="B69" s="1452"/>
      <c r="C69" s="1954"/>
      <c r="D69" s="1866"/>
      <c r="E69" s="1867"/>
      <c r="F69" s="2078"/>
      <c r="G69" s="2078"/>
      <c r="H69" s="2078"/>
      <c r="I69" s="2078"/>
      <c r="J69" s="2078"/>
      <c r="K69" s="2078"/>
      <c r="L69" s="2078"/>
      <c r="M69" s="2079"/>
      <c r="N69" s="1861"/>
      <c r="O69" s="2081"/>
      <c r="P69" s="1305" t="s">
        <v>749</v>
      </c>
      <c r="Q69" s="1306"/>
      <c r="R69" s="1306"/>
      <c r="S69" s="1306"/>
      <c r="T69" s="980"/>
      <c r="U69" s="980"/>
      <c r="V69" s="2075"/>
      <c r="W69" s="2076"/>
    </row>
    <row r="70" spans="2:23" s="378" customFormat="1" ht="19.5" customHeight="1" x14ac:dyDescent="0.2">
      <c r="B70" s="1452"/>
      <c r="C70" s="1954"/>
      <c r="D70" s="1866"/>
      <c r="E70" s="1867"/>
      <c r="F70" s="1848" t="s">
        <v>658</v>
      </c>
      <c r="G70" s="1848"/>
      <c r="H70" s="1848"/>
      <c r="I70" s="1848"/>
      <c r="J70" s="1848"/>
      <c r="K70" s="1848"/>
      <c r="L70" s="1848"/>
      <c r="M70" s="1865"/>
      <c r="N70" s="837" t="s">
        <v>66</v>
      </c>
      <c r="O70" s="881" t="str">
        <f>IF(N70="－","－",IF(【選択肢】!P11&gt;0,"○","×"))</f>
        <v>○</v>
      </c>
      <c r="P70" s="1927"/>
      <c r="Q70" s="1928"/>
      <c r="R70" s="1928"/>
      <c r="S70" s="1928"/>
      <c r="T70" s="1928"/>
      <c r="U70" s="1928"/>
      <c r="V70" s="1928"/>
      <c r="W70" s="1929"/>
    </row>
    <row r="71" spans="2:23" s="378" customFormat="1" ht="19.5" customHeight="1" x14ac:dyDescent="0.2">
      <c r="B71" s="1452"/>
      <c r="C71" s="1954"/>
      <c r="D71" s="1866"/>
      <c r="E71" s="1867"/>
      <c r="F71" s="1848" t="s">
        <v>567</v>
      </c>
      <c r="G71" s="1848"/>
      <c r="H71" s="1848"/>
      <c r="I71" s="1848"/>
      <c r="J71" s="1848"/>
      <c r="K71" s="1848"/>
      <c r="L71" s="1848"/>
      <c r="M71" s="1848"/>
      <c r="N71" s="837" t="s">
        <v>66</v>
      </c>
      <c r="O71" s="881" t="str">
        <f>IF(N71="－","－",IF(【選択肢】!P12&gt;0,"○","×"))</f>
        <v>○</v>
      </c>
      <c r="P71" s="1927"/>
      <c r="Q71" s="1928"/>
      <c r="R71" s="1928"/>
      <c r="S71" s="1928"/>
      <c r="T71" s="1928"/>
      <c r="U71" s="1928"/>
      <c r="V71" s="1928"/>
      <c r="W71" s="1929"/>
    </row>
    <row r="72" spans="2:23" s="378" customFormat="1" ht="19.5" customHeight="1" x14ac:dyDescent="0.2">
      <c r="B72" s="1452"/>
      <c r="C72" s="1954"/>
      <c r="D72" s="1866" t="s">
        <v>15</v>
      </c>
      <c r="E72" s="1867"/>
      <c r="F72" s="1848" t="s">
        <v>659</v>
      </c>
      <c r="G72" s="1848"/>
      <c r="H72" s="1848"/>
      <c r="I72" s="1848"/>
      <c r="J72" s="1848"/>
      <c r="K72" s="1848"/>
      <c r="L72" s="1848"/>
      <c r="M72" s="1849"/>
      <c r="N72" s="837" t="s">
        <v>66</v>
      </c>
      <c r="O72" s="881" t="str">
        <f>IF(N72="－","－",IF(【選択肢】!P13&gt;0,"○","×"))</f>
        <v>○</v>
      </c>
      <c r="P72" s="1927"/>
      <c r="Q72" s="1928"/>
      <c r="R72" s="1928"/>
      <c r="S72" s="1928"/>
      <c r="T72" s="1928"/>
      <c r="U72" s="1928"/>
      <c r="V72" s="1928"/>
      <c r="W72" s="1929"/>
    </row>
    <row r="73" spans="2:23" s="378" customFormat="1" ht="19.5" customHeight="1" x14ac:dyDescent="0.2">
      <c r="B73" s="1452"/>
      <c r="C73" s="1954"/>
      <c r="D73" s="1866"/>
      <c r="E73" s="1867"/>
      <c r="F73" s="1848" t="s">
        <v>660</v>
      </c>
      <c r="G73" s="1848"/>
      <c r="H73" s="1848"/>
      <c r="I73" s="1848"/>
      <c r="J73" s="1848"/>
      <c r="K73" s="1848"/>
      <c r="L73" s="1848"/>
      <c r="M73" s="1849"/>
      <c r="N73" s="837" t="s">
        <v>66</v>
      </c>
      <c r="O73" s="881" t="str">
        <f>IF(N73="－","－",IF(【選択肢】!P14&gt;0,"○","×"))</f>
        <v>○</v>
      </c>
      <c r="P73" s="1927"/>
      <c r="Q73" s="1928"/>
      <c r="R73" s="1928"/>
      <c r="S73" s="1928"/>
      <c r="T73" s="1928"/>
      <c r="U73" s="1928"/>
      <c r="V73" s="1928"/>
      <c r="W73" s="1929"/>
    </row>
    <row r="74" spans="2:23" s="378" customFormat="1" ht="19.5" customHeight="1" x14ac:dyDescent="0.2">
      <c r="B74" s="1452"/>
      <c r="C74" s="1954"/>
      <c r="D74" s="1866"/>
      <c r="E74" s="1867"/>
      <c r="F74" s="1848" t="s">
        <v>661</v>
      </c>
      <c r="G74" s="1848"/>
      <c r="H74" s="1848"/>
      <c r="I74" s="1848"/>
      <c r="J74" s="1848"/>
      <c r="K74" s="1848"/>
      <c r="L74" s="1848"/>
      <c r="M74" s="1849"/>
      <c r="N74" s="837" t="s">
        <v>66</v>
      </c>
      <c r="O74" s="881" t="str">
        <f>IF(N74="－","－",IF(【選択肢】!P15&gt;0,"○","×"))</f>
        <v>○</v>
      </c>
      <c r="P74" s="1927"/>
      <c r="Q74" s="1928"/>
      <c r="R74" s="1928"/>
      <c r="S74" s="1928"/>
      <c r="T74" s="1928"/>
      <c r="U74" s="1928"/>
      <c r="V74" s="1928"/>
      <c r="W74" s="1929"/>
    </row>
    <row r="75" spans="2:23" s="378" customFormat="1" ht="19.5" customHeight="1" x14ac:dyDescent="0.2">
      <c r="B75" s="1452"/>
      <c r="C75" s="1954"/>
      <c r="D75" s="1866" t="s">
        <v>16</v>
      </c>
      <c r="E75" s="1867"/>
      <c r="F75" s="1848" t="s">
        <v>662</v>
      </c>
      <c r="G75" s="1848"/>
      <c r="H75" s="1848"/>
      <c r="I75" s="1848"/>
      <c r="J75" s="1848"/>
      <c r="K75" s="1848"/>
      <c r="L75" s="1848"/>
      <c r="M75" s="1849"/>
      <c r="N75" s="838" t="s">
        <v>66</v>
      </c>
      <c r="O75" s="881" t="str">
        <f>IF(N75="－","－",IF(【選択肢】!P16&gt;0,"○","×"))</f>
        <v>○</v>
      </c>
      <c r="P75" s="1927"/>
      <c r="Q75" s="1928"/>
      <c r="R75" s="1928"/>
      <c r="S75" s="1928"/>
      <c r="T75" s="1928"/>
      <c r="U75" s="1928"/>
      <c r="V75" s="1928"/>
      <c r="W75" s="1929"/>
    </row>
    <row r="76" spans="2:23" s="378" customFormat="1" ht="19.5" customHeight="1" x14ac:dyDescent="0.2">
      <c r="B76" s="1452"/>
      <c r="C76" s="1954"/>
      <c r="D76" s="1866"/>
      <c r="E76" s="1867"/>
      <c r="F76" s="1848" t="s">
        <v>663</v>
      </c>
      <c r="G76" s="1848"/>
      <c r="H76" s="1848"/>
      <c r="I76" s="1848"/>
      <c r="J76" s="1848"/>
      <c r="K76" s="1848"/>
      <c r="L76" s="1848"/>
      <c r="M76" s="1849"/>
      <c r="N76" s="838" t="s">
        <v>66</v>
      </c>
      <c r="O76" s="881" t="str">
        <f>IF(N76="－","－",IF(【選択肢】!P17&gt;0,"○","×"))</f>
        <v>○</v>
      </c>
      <c r="P76" s="1927"/>
      <c r="Q76" s="1928"/>
      <c r="R76" s="1928"/>
      <c r="S76" s="1928"/>
      <c r="T76" s="1928"/>
      <c r="U76" s="1928"/>
      <c r="V76" s="1928"/>
      <c r="W76" s="1929"/>
    </row>
    <row r="77" spans="2:23" s="378" customFormat="1" ht="19.5" customHeight="1" x14ac:dyDescent="0.2">
      <c r="B77" s="1452"/>
      <c r="C77" s="1954"/>
      <c r="D77" s="1866"/>
      <c r="E77" s="1867"/>
      <c r="F77" s="1848" t="s">
        <v>664</v>
      </c>
      <c r="G77" s="1848"/>
      <c r="H77" s="1848"/>
      <c r="I77" s="1848"/>
      <c r="J77" s="1848"/>
      <c r="K77" s="1848"/>
      <c r="L77" s="1848"/>
      <c r="M77" s="1849"/>
      <c r="N77" s="458" t="s">
        <v>66</v>
      </c>
      <c r="O77" s="881" t="str">
        <f>IF(N77="－","－",IF(【選択肢】!P18&gt;0,"○","×"))</f>
        <v>○</v>
      </c>
      <c r="P77" s="1927"/>
      <c r="Q77" s="1928"/>
      <c r="R77" s="1928"/>
      <c r="S77" s="1928"/>
      <c r="T77" s="1928"/>
      <c r="U77" s="1928"/>
      <c r="V77" s="1928"/>
      <c r="W77" s="1929"/>
    </row>
    <row r="78" spans="2:23" s="378" customFormat="1" ht="19.5" customHeight="1" x14ac:dyDescent="0.2">
      <c r="B78" s="1452"/>
      <c r="C78" s="1954"/>
      <c r="D78" s="1866" t="s">
        <v>17</v>
      </c>
      <c r="E78" s="1867"/>
      <c r="F78" s="1848" t="s">
        <v>665</v>
      </c>
      <c r="G78" s="1848"/>
      <c r="H78" s="1848"/>
      <c r="I78" s="1848"/>
      <c r="J78" s="1848"/>
      <c r="K78" s="1848"/>
      <c r="L78" s="1848"/>
      <c r="M78" s="1849"/>
      <c r="N78" s="838" t="s">
        <v>66</v>
      </c>
      <c r="O78" s="881" t="str">
        <f>IF(N78="－","－",IF(【選択肢】!P19&gt;0,"○","×"))</f>
        <v>○</v>
      </c>
      <c r="P78" s="1927"/>
      <c r="Q78" s="1928"/>
      <c r="R78" s="1928"/>
      <c r="S78" s="1928"/>
      <c r="T78" s="1928"/>
      <c r="U78" s="1928"/>
      <c r="V78" s="1928"/>
      <c r="W78" s="1929"/>
    </row>
    <row r="79" spans="2:23" s="378" customFormat="1" ht="19.5" customHeight="1" x14ac:dyDescent="0.2">
      <c r="B79" s="1452"/>
      <c r="C79" s="1954"/>
      <c r="D79" s="1866"/>
      <c r="E79" s="1867"/>
      <c r="F79" s="1848" t="s">
        <v>666</v>
      </c>
      <c r="G79" s="1848"/>
      <c r="H79" s="1848"/>
      <c r="I79" s="1848"/>
      <c r="J79" s="1848"/>
      <c r="K79" s="1848"/>
      <c r="L79" s="1848"/>
      <c r="M79" s="1849"/>
      <c r="N79" s="458" t="s">
        <v>66</v>
      </c>
      <c r="O79" s="881" t="str">
        <f>IF(N79="－","－",IF(【選択肢】!P20&gt;0,"○","×"))</f>
        <v>×</v>
      </c>
      <c r="P79" s="1927" t="s">
        <v>1418</v>
      </c>
      <c r="Q79" s="1928"/>
      <c r="R79" s="1928"/>
      <c r="S79" s="1928"/>
      <c r="T79" s="1928"/>
      <c r="U79" s="1928"/>
      <c r="V79" s="1928"/>
      <c r="W79" s="1929"/>
    </row>
    <row r="80" spans="2:23" s="378" customFormat="1" ht="19.5" customHeight="1" x14ac:dyDescent="0.2">
      <c r="B80" s="1452"/>
      <c r="C80" s="1954"/>
      <c r="D80" s="1866"/>
      <c r="E80" s="1867"/>
      <c r="F80" s="1848" t="s">
        <v>667</v>
      </c>
      <c r="G80" s="1848"/>
      <c r="H80" s="1848"/>
      <c r="I80" s="1848"/>
      <c r="J80" s="1848"/>
      <c r="K80" s="1848"/>
      <c r="L80" s="1848"/>
      <c r="M80" s="1849"/>
      <c r="N80" s="458" t="s">
        <v>66</v>
      </c>
      <c r="O80" s="881" t="str">
        <f>IF(N80="－","－",IF(【選択肢】!P21&gt;0,"○","×"))</f>
        <v>×</v>
      </c>
      <c r="P80" s="1927" t="s">
        <v>1418</v>
      </c>
      <c r="Q80" s="1928"/>
      <c r="R80" s="1928"/>
      <c r="S80" s="1928"/>
      <c r="T80" s="1928"/>
      <c r="U80" s="1928"/>
      <c r="V80" s="1928"/>
      <c r="W80" s="1929"/>
    </row>
    <row r="81" spans="1:27" s="378" customFormat="1" ht="19.5" customHeight="1" x14ac:dyDescent="0.2">
      <c r="B81" s="1452"/>
      <c r="C81" s="1955"/>
      <c r="D81" s="1305" t="s">
        <v>26</v>
      </c>
      <c r="E81" s="1307"/>
      <c r="F81" s="2030" t="s">
        <v>668</v>
      </c>
      <c r="G81" s="2031"/>
      <c r="H81" s="2031"/>
      <c r="I81" s="2031"/>
      <c r="J81" s="2031"/>
      <c r="K81" s="2031"/>
      <c r="L81" s="2031"/>
      <c r="M81" s="2032"/>
      <c r="N81" s="837" t="s">
        <v>20</v>
      </c>
      <c r="O81" s="881" t="str">
        <f>IF(N81="－","－",IF(【選択肢】!P22&gt;0,"○","×"))</f>
        <v>○</v>
      </c>
      <c r="P81" s="1927"/>
      <c r="Q81" s="1928"/>
      <c r="R81" s="1928"/>
      <c r="S81" s="1928"/>
      <c r="T81" s="1928"/>
      <c r="U81" s="1928"/>
      <c r="V81" s="1928"/>
      <c r="W81" s="1929"/>
    </row>
    <row r="82" spans="1:27" s="378" customFormat="1" ht="19.5" customHeight="1" x14ac:dyDescent="0.2">
      <c r="B82" s="1452"/>
      <c r="C82" s="1953" t="s">
        <v>1171</v>
      </c>
      <c r="D82" s="1856" t="s">
        <v>507</v>
      </c>
      <c r="E82" s="1857"/>
      <c r="F82" s="1848" t="s">
        <v>1025</v>
      </c>
      <c r="G82" s="1848"/>
      <c r="H82" s="1848"/>
      <c r="I82" s="1848"/>
      <c r="J82" s="1848"/>
      <c r="K82" s="1848"/>
      <c r="L82" s="1848"/>
      <c r="M82" s="1849"/>
      <c r="N82" s="458" t="s">
        <v>1020</v>
      </c>
      <c r="O82" s="881" t="str">
        <f>IF(N82="－","－",IF(【選択肢】!P75&gt;0,"○","×"))</f>
        <v>－</v>
      </c>
      <c r="P82" s="1927"/>
      <c r="Q82" s="1928"/>
      <c r="R82" s="1928"/>
      <c r="S82" s="1928"/>
      <c r="T82" s="1928"/>
      <c r="U82" s="1928"/>
      <c r="V82" s="1928"/>
      <c r="W82" s="1929"/>
    </row>
    <row r="83" spans="1:27" s="378" customFormat="1" ht="19.5" customHeight="1" x14ac:dyDescent="0.2">
      <c r="B83" s="1452"/>
      <c r="C83" s="1954"/>
      <c r="D83" s="1305"/>
      <c r="E83" s="1307"/>
      <c r="F83" s="1848" t="s">
        <v>1026</v>
      </c>
      <c r="G83" s="1848"/>
      <c r="H83" s="1848"/>
      <c r="I83" s="1848"/>
      <c r="J83" s="1848"/>
      <c r="K83" s="1848"/>
      <c r="L83" s="1848"/>
      <c r="M83" s="1849"/>
      <c r="N83" s="458" t="s">
        <v>1020</v>
      </c>
      <c r="O83" s="881" t="str">
        <f>IF(N83="－","－",IF(【選択肢】!P76&gt;0,"○","×"))</f>
        <v>－</v>
      </c>
      <c r="P83" s="1927"/>
      <c r="Q83" s="1928"/>
      <c r="R83" s="1928"/>
      <c r="S83" s="1928"/>
      <c r="T83" s="1928"/>
      <c r="U83" s="1928"/>
      <c r="V83" s="1928"/>
      <c r="W83" s="1929"/>
    </row>
    <row r="84" spans="1:27" s="378" customFormat="1" ht="19.5" customHeight="1" x14ac:dyDescent="0.2">
      <c r="B84" s="1452"/>
      <c r="C84" s="1954"/>
      <c r="D84" s="1858" t="s">
        <v>15</v>
      </c>
      <c r="E84" s="1859"/>
      <c r="F84" s="1874" t="s">
        <v>1294</v>
      </c>
      <c r="G84" s="1874"/>
      <c r="H84" s="1874"/>
      <c r="I84" s="1874"/>
      <c r="J84" s="1874"/>
      <c r="K84" s="1874"/>
      <c r="L84" s="1874"/>
      <c r="M84" s="1875"/>
      <c r="N84" s="458" t="s">
        <v>1020</v>
      </c>
      <c r="O84" s="881" t="str">
        <f>IF(N84="－","－",IF(【選択肢】!P77&gt;0,"○","×"))</f>
        <v>－</v>
      </c>
      <c r="P84" s="1927"/>
      <c r="Q84" s="1928"/>
      <c r="R84" s="1928"/>
      <c r="S84" s="1928"/>
      <c r="T84" s="1928"/>
      <c r="U84" s="1928"/>
      <c r="V84" s="1928"/>
      <c r="W84" s="1929"/>
    </row>
    <row r="85" spans="1:27" s="378" customFormat="1" ht="19.5" customHeight="1" x14ac:dyDescent="0.2">
      <c r="B85" s="1452"/>
      <c r="C85" s="1955"/>
      <c r="D85" s="1305" t="s">
        <v>17</v>
      </c>
      <c r="E85" s="1307"/>
      <c r="F85" s="1874" t="s">
        <v>1295</v>
      </c>
      <c r="G85" s="1874"/>
      <c r="H85" s="1874"/>
      <c r="I85" s="1874"/>
      <c r="J85" s="1874"/>
      <c r="K85" s="1874"/>
      <c r="L85" s="1874"/>
      <c r="M85" s="1875"/>
      <c r="N85" s="839" t="s">
        <v>66</v>
      </c>
      <c r="O85" s="881" t="str">
        <f>IF(N85="－","－",IF(【選択肢】!P78&gt;0,"○","×"))</f>
        <v>○</v>
      </c>
      <c r="P85" s="1927"/>
      <c r="Q85" s="1928"/>
      <c r="R85" s="1928"/>
      <c r="S85" s="1928"/>
      <c r="T85" s="1928"/>
      <c r="U85" s="1928"/>
      <c r="V85" s="1928"/>
      <c r="W85" s="1929"/>
    </row>
    <row r="86" spans="1:27" s="378" customFormat="1" ht="4.5" customHeight="1" x14ac:dyDescent="0.2">
      <c r="B86" s="840"/>
      <c r="C86" s="840"/>
      <c r="D86" s="840"/>
      <c r="E86" s="840"/>
      <c r="F86" s="841"/>
      <c r="G86" s="841"/>
      <c r="H86" s="841"/>
      <c r="I86" s="841"/>
      <c r="J86" s="841"/>
      <c r="K86" s="841"/>
      <c r="L86" s="841"/>
      <c r="M86" s="841"/>
      <c r="N86" s="842"/>
      <c r="O86" s="842"/>
      <c r="P86" s="843"/>
      <c r="Q86" s="843"/>
      <c r="R86" s="843"/>
      <c r="S86" s="843"/>
      <c r="T86" s="843"/>
      <c r="U86" s="843"/>
    </row>
    <row r="87" spans="1:27" s="378" customFormat="1" ht="17.25" customHeight="1" x14ac:dyDescent="0.2">
      <c r="B87" s="1950" t="s">
        <v>1076</v>
      </c>
      <c r="C87" s="1950"/>
      <c r="D87" s="1950" t="s">
        <v>13</v>
      </c>
      <c r="E87" s="1950"/>
      <c r="F87" s="1950"/>
      <c r="G87" s="1950"/>
      <c r="H87" s="1950"/>
      <c r="I87" s="1950"/>
      <c r="J87" s="1950"/>
      <c r="K87" s="1950"/>
      <c r="L87" s="1950"/>
      <c r="M87" s="1950"/>
      <c r="N87" s="1952" t="s">
        <v>14</v>
      </c>
      <c r="O87" s="1952" t="s">
        <v>68</v>
      </c>
      <c r="P87" s="1325" t="s">
        <v>93</v>
      </c>
      <c r="Q87" s="1628"/>
      <c r="R87" s="1628"/>
      <c r="S87" s="1628"/>
      <c r="T87" s="1628"/>
      <c r="U87" s="1628"/>
      <c r="V87" s="1628"/>
      <c r="W87" s="1326"/>
    </row>
    <row r="88" spans="1:27" s="378" customFormat="1" ht="17.25" customHeight="1" x14ac:dyDescent="0.2">
      <c r="B88" s="1951"/>
      <c r="C88" s="1951"/>
      <c r="D88" s="1951"/>
      <c r="E88" s="1951"/>
      <c r="F88" s="1951"/>
      <c r="G88" s="1951"/>
      <c r="H88" s="1951"/>
      <c r="I88" s="1951"/>
      <c r="J88" s="1951"/>
      <c r="K88" s="1951"/>
      <c r="L88" s="1951"/>
      <c r="M88" s="1951"/>
      <c r="N88" s="1951"/>
      <c r="O88" s="1951"/>
      <c r="P88" s="1327"/>
      <c r="Q88" s="1629"/>
      <c r="R88" s="1629"/>
      <c r="S88" s="1629"/>
      <c r="T88" s="1629"/>
      <c r="U88" s="1629"/>
      <c r="V88" s="1629"/>
      <c r="W88" s="1328"/>
    </row>
    <row r="89" spans="1:27" s="507" customFormat="1" ht="25.5" customHeight="1" x14ac:dyDescent="0.2">
      <c r="B89" s="2033" t="s">
        <v>18</v>
      </c>
      <c r="C89" s="2034"/>
      <c r="D89" s="2050" t="s">
        <v>669</v>
      </c>
      <c r="E89" s="1446"/>
      <c r="F89" s="1446"/>
      <c r="G89" s="1446"/>
      <c r="H89" s="1446"/>
      <c r="I89" s="1446"/>
      <c r="J89" s="1446"/>
      <c r="K89" s="1446"/>
      <c r="L89" s="1446"/>
      <c r="M89" s="2051"/>
      <c r="N89" s="839" t="s">
        <v>66</v>
      </c>
      <c r="O89" s="884" t="str">
        <f>IF(N89="－","－",IF(【選択肢】!P23&gt;0,"○","×"))</f>
        <v>○</v>
      </c>
      <c r="P89" s="1927"/>
      <c r="Q89" s="1928"/>
      <c r="R89" s="1928"/>
      <c r="S89" s="1928"/>
      <c r="T89" s="1928"/>
      <c r="U89" s="1928"/>
      <c r="V89" s="1928"/>
      <c r="W89" s="1929"/>
      <c r="Y89" s="510"/>
      <c r="AA89" s="510"/>
    </row>
    <row r="90" spans="1:27" s="507" customFormat="1" ht="25.5" customHeight="1" x14ac:dyDescent="0.2">
      <c r="B90" s="2033"/>
      <c r="C90" s="2034"/>
      <c r="D90" s="1970" t="s">
        <v>670</v>
      </c>
      <c r="E90" s="1971"/>
      <c r="F90" s="1971"/>
      <c r="G90" s="1971"/>
      <c r="H90" s="1971"/>
      <c r="I90" s="1971"/>
      <c r="J90" s="1971"/>
      <c r="K90" s="1971"/>
      <c r="L90" s="1971"/>
      <c r="M90" s="1972"/>
      <c r="N90" s="839" t="s">
        <v>1020</v>
      </c>
      <c r="O90" s="884" t="str">
        <f>IF(N90="－","－",IF(【選択肢】!P24&gt;0,"○","×"))</f>
        <v>－</v>
      </c>
      <c r="P90" s="1927"/>
      <c r="Q90" s="1928"/>
      <c r="R90" s="1928"/>
      <c r="S90" s="1928"/>
      <c r="T90" s="1928"/>
      <c r="U90" s="1928"/>
      <c r="V90" s="1928"/>
      <c r="W90" s="1929"/>
      <c r="Y90" s="510"/>
      <c r="AA90" s="510"/>
    </row>
    <row r="91" spans="1:27" s="507" customFormat="1" ht="25.5" customHeight="1" x14ac:dyDescent="0.2">
      <c r="B91" s="2033"/>
      <c r="C91" s="2034"/>
      <c r="D91" s="1970" t="s">
        <v>671</v>
      </c>
      <c r="E91" s="1971"/>
      <c r="F91" s="1971"/>
      <c r="G91" s="1971"/>
      <c r="H91" s="1971"/>
      <c r="I91" s="1971"/>
      <c r="J91" s="1971"/>
      <c r="K91" s="1971"/>
      <c r="L91" s="1971"/>
      <c r="M91" s="1972"/>
      <c r="N91" s="839" t="s">
        <v>1020</v>
      </c>
      <c r="O91" s="884" t="str">
        <f>IF(N91="－","－",IF(【選択肢】!P25&gt;0,"○","×"))</f>
        <v>－</v>
      </c>
      <c r="P91" s="1927"/>
      <c r="Q91" s="1928"/>
      <c r="R91" s="1928"/>
      <c r="S91" s="1928"/>
      <c r="T91" s="1928"/>
      <c r="U91" s="1928"/>
      <c r="V91" s="1928"/>
      <c r="W91" s="1929"/>
      <c r="Y91" s="510"/>
      <c r="AA91" s="510"/>
    </row>
    <row r="92" spans="1:27" s="507" customFormat="1" ht="25.5" customHeight="1" x14ac:dyDescent="0.2">
      <c r="B92" s="2033"/>
      <c r="C92" s="2034"/>
      <c r="D92" s="1970" t="s">
        <v>696</v>
      </c>
      <c r="E92" s="1971"/>
      <c r="F92" s="1971"/>
      <c r="G92" s="1971"/>
      <c r="H92" s="1971"/>
      <c r="I92" s="1971"/>
      <c r="J92" s="1971"/>
      <c r="K92" s="1971"/>
      <c r="L92" s="1971"/>
      <c r="M92" s="1972"/>
      <c r="N92" s="839" t="s">
        <v>1020</v>
      </c>
      <c r="O92" s="884" t="str">
        <f>IF(N92="－","－",IF(【選択肢】!P26&gt;0,"○","×"))</f>
        <v>－</v>
      </c>
      <c r="P92" s="1927"/>
      <c r="Q92" s="1928"/>
      <c r="R92" s="1928"/>
      <c r="S92" s="1928"/>
      <c r="T92" s="1928"/>
      <c r="U92" s="1928"/>
      <c r="V92" s="1928"/>
      <c r="W92" s="1929"/>
      <c r="Y92" s="510"/>
      <c r="AA92" s="510"/>
    </row>
    <row r="93" spans="1:27" s="378" customFormat="1" ht="25.5" customHeight="1" x14ac:dyDescent="0.2">
      <c r="B93" s="2033"/>
      <c r="C93" s="2034"/>
      <c r="D93" s="1970" t="s">
        <v>672</v>
      </c>
      <c r="E93" s="1971"/>
      <c r="F93" s="1971"/>
      <c r="G93" s="1971"/>
      <c r="H93" s="1971"/>
      <c r="I93" s="1971"/>
      <c r="J93" s="1971"/>
      <c r="K93" s="1971"/>
      <c r="L93" s="1971"/>
      <c r="M93" s="1972"/>
      <c r="N93" s="839" t="s">
        <v>1020</v>
      </c>
      <c r="O93" s="884" t="str">
        <f>IF(N93="－","－",IF(【選択肢】!P27&gt;0,"○","×"))</f>
        <v>－</v>
      </c>
      <c r="P93" s="1927"/>
      <c r="Q93" s="1928"/>
      <c r="R93" s="1928"/>
      <c r="S93" s="1928"/>
      <c r="T93" s="1928"/>
      <c r="U93" s="1928"/>
      <c r="V93" s="1928"/>
      <c r="W93" s="1929"/>
    </row>
    <row r="94" spans="1:27" ht="25.5" customHeight="1" x14ac:dyDescent="0.2">
      <c r="A94" s="471"/>
      <c r="B94" s="2033"/>
      <c r="C94" s="2034"/>
      <c r="D94" s="1970" t="s">
        <v>750</v>
      </c>
      <c r="E94" s="1971"/>
      <c r="F94" s="1971"/>
      <c r="G94" s="1971"/>
      <c r="H94" s="1971"/>
      <c r="I94" s="1971"/>
      <c r="J94" s="1971"/>
      <c r="K94" s="1971"/>
      <c r="L94" s="1971"/>
      <c r="M94" s="1972"/>
      <c r="N94" s="839" t="s">
        <v>1020</v>
      </c>
      <c r="O94" s="884" t="str">
        <f>IF(N94="－","－",IF(【選択肢】!P28&gt;0,"○","×"))</f>
        <v>－</v>
      </c>
      <c r="P94" s="1927"/>
      <c r="Q94" s="1928"/>
      <c r="R94" s="1928"/>
      <c r="S94" s="1928"/>
      <c r="T94" s="1928"/>
      <c r="U94" s="1928"/>
      <c r="V94" s="1928"/>
      <c r="W94" s="1929"/>
    </row>
    <row r="95" spans="1:27" ht="25.5" customHeight="1" x14ac:dyDescent="0.2">
      <c r="B95" s="2035"/>
      <c r="C95" s="2036"/>
      <c r="D95" s="2040" t="s">
        <v>673</v>
      </c>
      <c r="E95" s="2041"/>
      <c r="F95" s="2042"/>
      <c r="G95" s="2037">
        <f>活動計画書!R111</f>
        <v>0</v>
      </c>
      <c r="H95" s="2038"/>
      <c r="I95" s="2038"/>
      <c r="J95" s="2038"/>
      <c r="K95" s="2038"/>
      <c r="L95" s="2038"/>
      <c r="M95" s="2039"/>
      <c r="N95" s="839" t="s">
        <v>1020</v>
      </c>
      <c r="O95" s="884" t="str">
        <f>IF(N95="－","－",IF(【選択肢】!P29&gt;0,"○","×"))</f>
        <v>－</v>
      </c>
      <c r="P95" s="1927"/>
      <c r="Q95" s="1928"/>
      <c r="R95" s="1928"/>
      <c r="S95" s="1928"/>
      <c r="T95" s="1928"/>
      <c r="U95" s="1928"/>
      <c r="V95" s="1928"/>
      <c r="W95" s="1929"/>
    </row>
    <row r="96" spans="1:27" s="813" customFormat="1" ht="30" customHeight="1" x14ac:dyDescent="0.6">
      <c r="A96" s="833" t="s">
        <v>421</v>
      </c>
      <c r="B96" s="377"/>
      <c r="C96" s="377"/>
      <c r="D96" s="377"/>
      <c r="E96" s="377"/>
      <c r="F96" s="377"/>
      <c r="G96" s="377"/>
      <c r="H96" s="377"/>
      <c r="I96" s="377"/>
      <c r="J96" s="377"/>
      <c r="K96" s="377"/>
      <c r="L96" s="377"/>
      <c r="M96" s="377"/>
      <c r="N96" s="377"/>
      <c r="O96" s="377"/>
      <c r="P96" s="377"/>
      <c r="Q96" s="377"/>
      <c r="R96" s="377"/>
      <c r="S96" s="377"/>
    </row>
    <row r="97" spans="2:23" s="391" customFormat="1" ht="16.5" customHeight="1" x14ac:dyDescent="0.2">
      <c r="B97" s="391" t="s">
        <v>686</v>
      </c>
    </row>
    <row r="98" spans="2:23" s="378" customFormat="1" ht="36" customHeight="1" x14ac:dyDescent="0.2">
      <c r="B98" s="1342" t="s">
        <v>1076</v>
      </c>
      <c r="C98" s="1342"/>
      <c r="D98" s="1342"/>
      <c r="E98" s="1350" t="s">
        <v>13</v>
      </c>
      <c r="F98" s="1351"/>
      <c r="G98" s="1351"/>
      <c r="H98" s="1351"/>
      <c r="I98" s="1351"/>
      <c r="J98" s="1351"/>
      <c r="K98" s="1351"/>
      <c r="L98" s="1351"/>
      <c r="M98" s="1352"/>
      <c r="N98" s="431" t="s">
        <v>14</v>
      </c>
      <c r="O98" s="431" t="s">
        <v>68</v>
      </c>
      <c r="P98" s="1997" t="s">
        <v>93</v>
      </c>
      <c r="Q98" s="1626"/>
      <c r="R98" s="1626"/>
      <c r="S98" s="1626"/>
      <c r="T98" s="1626"/>
      <c r="U98" s="1626"/>
      <c r="V98" s="1626"/>
      <c r="W98" s="1627"/>
    </row>
    <row r="99" spans="2:23" s="378" customFormat="1" ht="24.75" customHeight="1" x14ac:dyDescent="0.2">
      <c r="B99" s="2049" t="s">
        <v>70</v>
      </c>
      <c r="C99" s="1973" t="s">
        <v>635</v>
      </c>
      <c r="D99" s="1974"/>
      <c r="E99" s="1884" t="s">
        <v>674</v>
      </c>
      <c r="F99" s="1885"/>
      <c r="G99" s="1885"/>
      <c r="H99" s="1885"/>
      <c r="I99" s="1885"/>
      <c r="J99" s="1885"/>
      <c r="K99" s="1885"/>
      <c r="L99" s="1885"/>
      <c r="M99" s="1886"/>
      <c r="N99" s="839" t="s">
        <v>66</v>
      </c>
      <c r="O99" s="881" t="str">
        <f>IF(N99="－","－",IF(【選択肢】!P30&gt;0,"○","×"))</f>
        <v>○</v>
      </c>
      <c r="P99" s="1927"/>
      <c r="Q99" s="1928"/>
      <c r="R99" s="1928"/>
      <c r="S99" s="1928"/>
      <c r="T99" s="1928"/>
      <c r="U99" s="1928"/>
      <c r="V99" s="1928"/>
      <c r="W99" s="1929"/>
    </row>
    <row r="100" spans="2:23" s="378" customFormat="1" ht="24.75" customHeight="1" x14ac:dyDescent="0.2">
      <c r="B100" s="2047"/>
      <c r="C100" s="1975"/>
      <c r="D100" s="1976"/>
      <c r="E100" s="1884" t="s">
        <v>675</v>
      </c>
      <c r="F100" s="1885"/>
      <c r="G100" s="1885"/>
      <c r="H100" s="1885"/>
      <c r="I100" s="1885"/>
      <c r="J100" s="1885"/>
      <c r="K100" s="1885"/>
      <c r="L100" s="1885"/>
      <c r="M100" s="1886"/>
      <c r="N100" s="839" t="s">
        <v>66</v>
      </c>
      <c r="O100" s="881" t="str">
        <f>IF(N100="－","－",IF(【選択肢】!P31&gt;0,"○","×"))</f>
        <v>○</v>
      </c>
      <c r="P100" s="1927"/>
      <c r="Q100" s="1928"/>
      <c r="R100" s="1928"/>
      <c r="S100" s="1928"/>
      <c r="T100" s="1928"/>
      <c r="U100" s="1928"/>
      <c r="V100" s="1928"/>
      <c r="W100" s="1929"/>
    </row>
    <row r="101" spans="2:23" s="378" customFormat="1" ht="24.75" customHeight="1" x14ac:dyDescent="0.2">
      <c r="B101" s="2047"/>
      <c r="C101" s="1975"/>
      <c r="D101" s="1976"/>
      <c r="E101" s="1884" t="s">
        <v>676</v>
      </c>
      <c r="F101" s="1885"/>
      <c r="G101" s="1885"/>
      <c r="H101" s="1885"/>
      <c r="I101" s="1885"/>
      <c r="J101" s="1885"/>
      <c r="K101" s="1885"/>
      <c r="L101" s="1885"/>
      <c r="M101" s="1886"/>
      <c r="N101" s="839" t="s">
        <v>66</v>
      </c>
      <c r="O101" s="881" t="str">
        <f>IF(N101="－","－",IF(【選択肢】!P32&gt;0,"○","×"))</f>
        <v>○</v>
      </c>
      <c r="P101" s="1927"/>
      <c r="Q101" s="1928"/>
      <c r="R101" s="1928"/>
      <c r="S101" s="1928"/>
      <c r="T101" s="1928"/>
      <c r="U101" s="1928"/>
      <c r="V101" s="1928"/>
      <c r="W101" s="1929"/>
    </row>
    <row r="102" spans="2:23" s="378" customFormat="1" ht="24.75" customHeight="1" x14ac:dyDescent="0.2">
      <c r="B102" s="2047"/>
      <c r="C102" s="1975"/>
      <c r="D102" s="1976"/>
      <c r="E102" s="1884" t="s">
        <v>677</v>
      </c>
      <c r="F102" s="1885"/>
      <c r="G102" s="1885"/>
      <c r="H102" s="1885"/>
      <c r="I102" s="1885"/>
      <c r="J102" s="1885"/>
      <c r="K102" s="1885"/>
      <c r="L102" s="1885"/>
      <c r="M102" s="1886"/>
      <c r="N102" s="839" t="s">
        <v>66</v>
      </c>
      <c r="O102" s="881" t="str">
        <f>IF(N102="－","－",IF(【選択肢】!P33&gt;0,"○","×"))</f>
        <v>○</v>
      </c>
      <c r="P102" s="1927"/>
      <c r="Q102" s="1928"/>
      <c r="R102" s="1928"/>
      <c r="S102" s="1928"/>
      <c r="T102" s="1928"/>
      <c r="U102" s="1928"/>
      <c r="V102" s="1928"/>
      <c r="W102" s="1929"/>
    </row>
    <row r="103" spans="2:23" s="378" customFormat="1" ht="18.75" customHeight="1" x14ac:dyDescent="0.2">
      <c r="B103" s="2047"/>
      <c r="C103" s="1975"/>
      <c r="D103" s="1976"/>
      <c r="E103" s="1947" t="s">
        <v>678</v>
      </c>
      <c r="F103" s="1948"/>
      <c r="G103" s="1948"/>
      <c r="H103" s="1948"/>
      <c r="I103" s="1948"/>
      <c r="J103" s="1948"/>
      <c r="K103" s="1948"/>
      <c r="L103" s="1948"/>
      <c r="M103" s="1949"/>
      <c r="N103" s="839" t="s">
        <v>66</v>
      </c>
      <c r="O103" s="882" t="str">
        <f>IF(N103="－","－",IF(【選択肢】!P34&gt;0,"○","×"))</f>
        <v>○</v>
      </c>
      <c r="P103" s="1927"/>
      <c r="Q103" s="1928"/>
      <c r="R103" s="1928"/>
      <c r="S103" s="1928"/>
      <c r="T103" s="1928"/>
      <c r="U103" s="1928"/>
      <c r="V103" s="1928"/>
      <c r="W103" s="1929"/>
    </row>
    <row r="104" spans="2:23" s="378" customFormat="1" ht="18.75" customHeight="1" x14ac:dyDescent="0.2">
      <c r="B104" s="2047"/>
      <c r="C104" s="1876" t="s">
        <v>535</v>
      </c>
      <c r="D104" s="1941"/>
      <c r="E104" s="1947" t="s">
        <v>679</v>
      </c>
      <c r="F104" s="1948"/>
      <c r="G104" s="1948"/>
      <c r="H104" s="1948"/>
      <c r="I104" s="1948"/>
      <c r="J104" s="1948"/>
      <c r="K104" s="1948"/>
      <c r="L104" s="1948"/>
      <c r="M104" s="1949"/>
      <c r="N104" s="839" t="s">
        <v>66</v>
      </c>
      <c r="O104" s="882" t="str">
        <f>IF(N104="－","－",IF(【選択肢】!P35&gt;0,"○","×"))</f>
        <v>×</v>
      </c>
      <c r="P104" s="1927" t="s">
        <v>1416</v>
      </c>
      <c r="Q104" s="1928"/>
      <c r="R104" s="1928"/>
      <c r="S104" s="1928"/>
      <c r="T104" s="1928"/>
      <c r="U104" s="1928"/>
      <c r="V104" s="1928"/>
      <c r="W104" s="1929"/>
    </row>
    <row r="105" spans="2:23" s="378" customFormat="1" ht="24.75" customHeight="1" x14ac:dyDescent="0.2">
      <c r="B105" s="2047"/>
      <c r="C105" s="1334" t="s">
        <v>28</v>
      </c>
      <c r="D105" s="1335"/>
      <c r="E105" s="1884" t="s">
        <v>680</v>
      </c>
      <c r="F105" s="1885"/>
      <c r="G105" s="1885"/>
      <c r="H105" s="1885"/>
      <c r="I105" s="1885"/>
      <c r="J105" s="1885"/>
      <c r="K105" s="1885"/>
      <c r="L105" s="1885"/>
      <c r="M105" s="1886"/>
      <c r="N105" s="839" t="s">
        <v>66</v>
      </c>
      <c r="O105" s="881" t="str">
        <f>IF(N105="－","－",IF(【選択肢】!P36&gt;0,"○","×"))</f>
        <v>×</v>
      </c>
      <c r="P105" s="1927" t="s">
        <v>1417</v>
      </c>
      <c r="Q105" s="1928"/>
      <c r="R105" s="1928"/>
      <c r="S105" s="1928"/>
      <c r="T105" s="1928"/>
      <c r="U105" s="1928"/>
      <c r="V105" s="1928"/>
      <c r="W105" s="1929"/>
    </row>
    <row r="106" spans="2:23" s="378" customFormat="1" ht="24.75" customHeight="1" x14ac:dyDescent="0.2">
      <c r="B106" s="2047"/>
      <c r="C106" s="1336"/>
      <c r="D106" s="1337"/>
      <c r="E106" s="1884" t="s">
        <v>681</v>
      </c>
      <c r="F106" s="1885"/>
      <c r="G106" s="1885"/>
      <c r="H106" s="1885"/>
      <c r="I106" s="1885"/>
      <c r="J106" s="1885"/>
      <c r="K106" s="1885"/>
      <c r="L106" s="1885"/>
      <c r="M106" s="1886"/>
      <c r="N106" s="839" t="s">
        <v>66</v>
      </c>
      <c r="O106" s="881" t="str">
        <f>IF(N106="－","－",IF(【選択肢】!P37&gt;0,"○","×"))</f>
        <v>○</v>
      </c>
      <c r="P106" s="1927"/>
      <c r="Q106" s="1928"/>
      <c r="R106" s="1928"/>
      <c r="S106" s="1928"/>
      <c r="T106" s="1928"/>
      <c r="U106" s="1928"/>
      <c r="V106" s="1928"/>
      <c r="W106" s="1929"/>
    </row>
    <row r="107" spans="2:23" s="378" customFormat="1" ht="24.75" customHeight="1" x14ac:dyDescent="0.2">
      <c r="B107" s="2047"/>
      <c r="C107" s="1336"/>
      <c r="D107" s="1337"/>
      <c r="E107" s="1884" t="s">
        <v>682</v>
      </c>
      <c r="F107" s="1885"/>
      <c r="G107" s="1885"/>
      <c r="H107" s="1885"/>
      <c r="I107" s="1885"/>
      <c r="J107" s="1885"/>
      <c r="K107" s="1885"/>
      <c r="L107" s="1885"/>
      <c r="M107" s="1886"/>
      <c r="N107" s="839" t="s">
        <v>66</v>
      </c>
      <c r="O107" s="881" t="str">
        <f>IF(N107="－","－",IF(【選択肢】!P38&gt;0,"○","×"))</f>
        <v>×</v>
      </c>
      <c r="P107" s="1927" t="s">
        <v>1417</v>
      </c>
      <c r="Q107" s="1928"/>
      <c r="R107" s="1928"/>
      <c r="S107" s="1928"/>
      <c r="T107" s="1928"/>
      <c r="U107" s="1928"/>
      <c r="V107" s="1928"/>
      <c r="W107" s="1929"/>
    </row>
    <row r="108" spans="2:23" s="378" customFormat="1" ht="24.75" customHeight="1" x14ac:dyDescent="0.2">
      <c r="B108" s="2047"/>
      <c r="C108" s="1336"/>
      <c r="D108" s="1337"/>
      <c r="E108" s="1884" t="s">
        <v>683</v>
      </c>
      <c r="F108" s="1885"/>
      <c r="G108" s="1885"/>
      <c r="H108" s="1885"/>
      <c r="I108" s="1885"/>
      <c r="J108" s="1885"/>
      <c r="K108" s="1885"/>
      <c r="L108" s="1885"/>
      <c r="M108" s="1886"/>
      <c r="N108" s="839" t="s">
        <v>66</v>
      </c>
      <c r="O108" s="881" t="str">
        <f>IF(N108="－","－",IF(【選択肢】!P39&gt;0,"○","×"))</f>
        <v>×</v>
      </c>
      <c r="P108" s="1927" t="s">
        <v>1417</v>
      </c>
      <c r="Q108" s="1928"/>
      <c r="R108" s="1928"/>
      <c r="S108" s="1928"/>
      <c r="T108" s="1928"/>
      <c r="U108" s="1928"/>
      <c r="V108" s="1928"/>
      <c r="W108" s="1929"/>
    </row>
    <row r="109" spans="2:23" s="378" customFormat="1" ht="26.25" customHeight="1" x14ac:dyDescent="0.2">
      <c r="B109" s="2046" t="s">
        <v>544</v>
      </c>
      <c r="C109" s="1334" t="s">
        <v>619</v>
      </c>
      <c r="D109" s="2018"/>
      <c r="E109" s="2019" t="s">
        <v>614</v>
      </c>
      <c r="F109" s="2020"/>
      <c r="G109" s="2020"/>
      <c r="H109" s="2020"/>
      <c r="I109" s="2020"/>
      <c r="J109" s="2020"/>
      <c r="K109" s="2020"/>
      <c r="L109" s="2020"/>
      <c r="M109" s="2021"/>
      <c r="N109" s="839" t="s">
        <v>1020</v>
      </c>
      <c r="O109" s="881" t="str">
        <f>IF(N109="－","－",IF(【選択肢】!P40&gt;0,"○","×"))</f>
        <v>－</v>
      </c>
      <c r="P109" s="1927"/>
      <c r="Q109" s="1928"/>
      <c r="R109" s="1928"/>
      <c r="S109" s="1928"/>
      <c r="T109" s="1928"/>
      <c r="U109" s="1928"/>
      <c r="V109" s="1928"/>
      <c r="W109" s="1929"/>
    </row>
    <row r="110" spans="2:23" s="378" customFormat="1" ht="26.25" customHeight="1" x14ac:dyDescent="0.2">
      <c r="B110" s="2047"/>
      <c r="C110" s="1336"/>
      <c r="D110" s="1337"/>
      <c r="E110" s="2019" t="s">
        <v>684</v>
      </c>
      <c r="F110" s="2020"/>
      <c r="G110" s="2020"/>
      <c r="H110" s="2020"/>
      <c r="I110" s="2020"/>
      <c r="J110" s="2020"/>
      <c r="K110" s="2020"/>
      <c r="L110" s="2020"/>
      <c r="M110" s="2021"/>
      <c r="N110" s="839" t="s">
        <v>1020</v>
      </c>
      <c r="O110" s="881" t="str">
        <f>IF(N110="－","－",IF(【選択肢】!P41&gt;0,"○","×"))</f>
        <v>－</v>
      </c>
      <c r="P110" s="1927"/>
      <c r="Q110" s="1928"/>
      <c r="R110" s="1928"/>
      <c r="S110" s="1928"/>
      <c r="T110" s="1928"/>
      <c r="U110" s="1928"/>
      <c r="V110" s="1928"/>
      <c r="W110" s="1929"/>
    </row>
    <row r="111" spans="2:23" s="378" customFormat="1" ht="26.25" customHeight="1" x14ac:dyDescent="0.2">
      <c r="B111" s="2047"/>
      <c r="C111" s="1336"/>
      <c r="D111" s="1337"/>
      <c r="E111" s="2019" t="s">
        <v>616</v>
      </c>
      <c r="F111" s="2020"/>
      <c r="G111" s="2020"/>
      <c r="H111" s="2020"/>
      <c r="I111" s="2020"/>
      <c r="J111" s="2020"/>
      <c r="K111" s="2020"/>
      <c r="L111" s="2020"/>
      <c r="M111" s="2021"/>
      <c r="N111" s="839" t="s">
        <v>66</v>
      </c>
      <c r="O111" s="881" t="str">
        <f>IF(N111="－","－",IF(【選択肢】!P42&gt;0,"○","×"))</f>
        <v>○</v>
      </c>
      <c r="P111" s="1927"/>
      <c r="Q111" s="1928"/>
      <c r="R111" s="1928"/>
      <c r="S111" s="1928"/>
      <c r="T111" s="1928"/>
      <c r="U111" s="1928"/>
      <c r="V111" s="1928"/>
      <c r="W111" s="1929"/>
    </row>
    <row r="112" spans="2:23" s="378" customFormat="1" ht="32.25" customHeight="1" x14ac:dyDescent="0.2">
      <c r="B112" s="2047"/>
      <c r="C112" s="1336"/>
      <c r="D112" s="1337"/>
      <c r="E112" s="2019" t="s">
        <v>617</v>
      </c>
      <c r="F112" s="2020"/>
      <c r="G112" s="2020"/>
      <c r="H112" s="2020"/>
      <c r="I112" s="2020"/>
      <c r="J112" s="2020"/>
      <c r="K112" s="2020"/>
      <c r="L112" s="2020"/>
      <c r="M112" s="2021"/>
      <c r="N112" s="839" t="s">
        <v>1020</v>
      </c>
      <c r="O112" s="881" t="str">
        <f>IF(N112="－","－",IF(【選択肢】!P43&gt;0,"○","×"))</f>
        <v>－</v>
      </c>
      <c r="P112" s="1927"/>
      <c r="Q112" s="1928"/>
      <c r="R112" s="1928"/>
      <c r="S112" s="1928"/>
      <c r="T112" s="1928"/>
      <c r="U112" s="1928"/>
      <c r="V112" s="1928"/>
      <c r="W112" s="1929"/>
    </row>
    <row r="113" spans="1:29" s="378" customFormat="1" ht="26.25" customHeight="1" x14ac:dyDescent="0.2">
      <c r="B113" s="2047"/>
      <c r="C113" s="1338"/>
      <c r="D113" s="1339"/>
      <c r="E113" s="2019" t="s">
        <v>618</v>
      </c>
      <c r="F113" s="2020"/>
      <c r="G113" s="2020"/>
      <c r="H113" s="2020"/>
      <c r="I113" s="2020"/>
      <c r="J113" s="2020"/>
      <c r="K113" s="2020"/>
      <c r="L113" s="2020"/>
      <c r="M113" s="2021"/>
      <c r="N113" s="839" t="s">
        <v>1020</v>
      </c>
      <c r="O113" s="881" t="str">
        <f>IF(N113="－","－",IF(【選択肢】!P44&gt;0,"○","×"))</f>
        <v>－</v>
      </c>
      <c r="P113" s="1927"/>
      <c r="Q113" s="1928"/>
      <c r="R113" s="1928"/>
      <c r="S113" s="1928"/>
      <c r="T113" s="1928"/>
      <c r="U113" s="1928"/>
      <c r="V113" s="1928"/>
      <c r="W113" s="1929"/>
    </row>
    <row r="114" spans="1:29" s="378" customFormat="1" ht="40.5" customHeight="1" x14ac:dyDescent="0.2">
      <c r="B114" s="2047"/>
      <c r="C114" s="1334" t="s">
        <v>543</v>
      </c>
      <c r="D114" s="2018"/>
      <c r="E114" s="1942" t="str">
        <f>活動計画書!E135</f>
        <v>40 外来種の駆除（生態系保全）</v>
      </c>
      <c r="F114" s="1943"/>
      <c r="G114" s="1943"/>
      <c r="H114" s="1943"/>
      <c r="I114" s="1943"/>
      <c r="J114" s="1943"/>
      <c r="K114" s="1943"/>
      <c r="L114" s="1943"/>
      <c r="M114" s="1944"/>
      <c r="N114" s="839" t="s">
        <v>66</v>
      </c>
      <c r="O114" s="881" t="str">
        <f>IFERROR(IF(VLOOKUP(E114,【選択肢】!$O$6:$P$88,2,FALSE)&gt;0,"○","×"),"")</f>
        <v>○</v>
      </c>
      <c r="P114" s="1927"/>
      <c r="Q114" s="1928"/>
      <c r="R114" s="1928"/>
      <c r="S114" s="1928"/>
      <c r="T114" s="1928"/>
      <c r="U114" s="1928"/>
      <c r="V114" s="1928"/>
      <c r="W114" s="1929"/>
    </row>
    <row r="115" spans="1:29" s="378" customFormat="1" ht="24.75" customHeight="1" x14ac:dyDescent="0.2">
      <c r="B115" s="2047"/>
      <c r="C115" s="1336"/>
      <c r="D115" s="1337"/>
      <c r="E115" s="1942" t="str">
        <f>活動計画書!E136</f>
        <v>45 植栽等の景観形成活動（景観形成・生活環境保全）</v>
      </c>
      <c r="F115" s="1943"/>
      <c r="G115" s="1943"/>
      <c r="H115" s="1943"/>
      <c r="I115" s="1943"/>
      <c r="J115" s="1943"/>
      <c r="K115" s="1943"/>
      <c r="L115" s="1943"/>
      <c r="M115" s="1944"/>
      <c r="N115" s="839" t="s">
        <v>66</v>
      </c>
      <c r="O115" s="881" t="str">
        <f>IFERROR(IF(VLOOKUP(E115,【選択肢】!$O$6:$P$88,2,FALSE)&gt;0,"○","×"),"")</f>
        <v>○</v>
      </c>
      <c r="P115" s="1927"/>
      <c r="Q115" s="1928"/>
      <c r="R115" s="1928"/>
      <c r="S115" s="1928"/>
      <c r="T115" s="1928"/>
      <c r="U115" s="1928"/>
      <c r="V115" s="1928"/>
      <c r="W115" s="1929"/>
    </row>
    <row r="116" spans="1:29" s="378" customFormat="1" ht="24.75" customHeight="1" x14ac:dyDescent="0.2">
      <c r="B116" s="2047"/>
      <c r="C116" s="1336"/>
      <c r="D116" s="1337"/>
      <c r="E116" s="1942">
        <f>活動計画書!E137</f>
        <v>0</v>
      </c>
      <c r="F116" s="1943"/>
      <c r="G116" s="1943"/>
      <c r="H116" s="1943"/>
      <c r="I116" s="1943"/>
      <c r="J116" s="1943"/>
      <c r="K116" s="1943"/>
      <c r="L116" s="1943"/>
      <c r="M116" s="1944"/>
      <c r="N116" s="839" t="s">
        <v>1020</v>
      </c>
      <c r="O116" s="881" t="str">
        <f>IFERROR(IF(VLOOKUP(E116,【選択肢】!$O$6:$P$88,2,FALSE)&gt;0,"○","×"),"")</f>
        <v/>
      </c>
      <c r="P116" s="1927"/>
      <c r="Q116" s="1928"/>
      <c r="R116" s="1928"/>
      <c r="S116" s="1928"/>
      <c r="T116" s="1928"/>
      <c r="U116" s="1928"/>
      <c r="V116" s="1928"/>
      <c r="W116" s="1929"/>
    </row>
    <row r="117" spans="1:29" s="378" customFormat="1" ht="24.75" customHeight="1" x14ac:dyDescent="0.2">
      <c r="B117" s="2047"/>
      <c r="C117" s="1336"/>
      <c r="D117" s="1337"/>
      <c r="E117" s="1942">
        <f>活動計画書!E138</f>
        <v>0</v>
      </c>
      <c r="F117" s="1943"/>
      <c r="G117" s="1943"/>
      <c r="H117" s="1943"/>
      <c r="I117" s="1943"/>
      <c r="J117" s="1943"/>
      <c r="K117" s="1943"/>
      <c r="L117" s="1943"/>
      <c r="M117" s="1944"/>
      <c r="N117" s="839" t="s">
        <v>1020</v>
      </c>
      <c r="O117" s="881" t="str">
        <f>IFERROR(IF(VLOOKUP(E117,【選択肢】!$O$6:$P$88,2,FALSE)&gt;0,"○","×"),"")</f>
        <v/>
      </c>
      <c r="P117" s="1927"/>
      <c r="Q117" s="1928"/>
      <c r="R117" s="1928"/>
      <c r="S117" s="1928"/>
      <c r="T117" s="1928"/>
      <c r="U117" s="1928"/>
      <c r="V117" s="1928"/>
      <c r="W117" s="1929"/>
    </row>
    <row r="118" spans="1:29" s="378" customFormat="1" ht="24.75" customHeight="1" x14ac:dyDescent="0.2">
      <c r="B118" s="2047"/>
      <c r="C118" s="1336"/>
      <c r="D118" s="1337"/>
      <c r="E118" s="1942">
        <f>活動計画書!E139</f>
        <v>0</v>
      </c>
      <c r="F118" s="1943"/>
      <c r="G118" s="1943"/>
      <c r="H118" s="1943"/>
      <c r="I118" s="1943"/>
      <c r="J118" s="1943"/>
      <c r="K118" s="1943"/>
      <c r="L118" s="1943"/>
      <c r="M118" s="1944"/>
      <c r="N118" s="839" t="s">
        <v>1020</v>
      </c>
      <c r="O118" s="881" t="str">
        <f>IFERROR(IF(VLOOKUP(E118,【選択肢】!$O$6:$P$88,2,FALSE)&gt;0,"○","×"),"")</f>
        <v/>
      </c>
      <c r="P118" s="1927"/>
      <c r="Q118" s="1928"/>
      <c r="R118" s="1928"/>
      <c r="S118" s="1928"/>
      <c r="T118" s="1928"/>
      <c r="U118" s="1928"/>
      <c r="V118" s="1928"/>
      <c r="W118" s="1929"/>
      <c r="AC118" s="885" t="str">
        <f>IFERROR((VLOOKUP($E118,【選択肢】!$Q$45:$Q$56,2,FALSE)),"")</f>
        <v/>
      </c>
    </row>
    <row r="119" spans="1:29" s="378" customFormat="1" ht="21" customHeight="1" x14ac:dyDescent="0.2">
      <c r="B119" s="2047"/>
      <c r="C119" s="1338"/>
      <c r="D119" s="1339"/>
      <c r="E119" s="2043" t="s">
        <v>685</v>
      </c>
      <c r="F119" s="2044"/>
      <c r="G119" s="2044"/>
      <c r="H119" s="2044"/>
      <c r="I119" s="2044"/>
      <c r="J119" s="2044"/>
      <c r="K119" s="2044"/>
      <c r="L119" s="2044"/>
      <c r="M119" s="2044"/>
      <c r="N119" s="2044"/>
      <c r="O119" s="2044"/>
      <c r="P119" s="2044"/>
      <c r="Q119" s="2044"/>
      <c r="R119" s="2044"/>
      <c r="S119" s="2044"/>
      <c r="T119" s="2044"/>
      <c r="U119" s="2045"/>
      <c r="V119" s="999"/>
      <c r="W119" s="999"/>
      <c r="X119" s="999"/>
      <c r="Y119" s="999"/>
    </row>
    <row r="120" spans="1:29" s="378" customFormat="1" ht="26.25" customHeight="1" x14ac:dyDescent="0.2">
      <c r="B120" s="2048"/>
      <c r="C120" s="1917" t="s">
        <v>538</v>
      </c>
      <c r="D120" s="1917"/>
      <c r="E120" s="2023" t="s">
        <v>995</v>
      </c>
      <c r="F120" s="2024"/>
      <c r="G120" s="2024"/>
      <c r="H120" s="2024"/>
      <c r="I120" s="2024"/>
      <c r="J120" s="2024"/>
      <c r="K120" s="2024"/>
      <c r="L120" s="2024"/>
      <c r="M120" s="2025"/>
      <c r="N120" s="839" t="s">
        <v>66</v>
      </c>
      <c r="O120" s="881" t="str">
        <f>IF(N120="－","－",IF(【選択肢】!P57&gt;0,"○","×"))</f>
        <v>○</v>
      </c>
      <c r="P120" s="1927"/>
      <c r="Q120" s="1928"/>
      <c r="R120" s="1928"/>
      <c r="S120" s="1928"/>
      <c r="T120" s="1928"/>
      <c r="U120" s="1928"/>
      <c r="V120" s="1928"/>
      <c r="W120" s="1929"/>
    </row>
    <row r="121" spans="1:29" s="378" customFormat="1" ht="16.5" customHeight="1" x14ac:dyDescent="0.2">
      <c r="B121" s="844"/>
      <c r="C121" s="844"/>
      <c r="D121" s="844"/>
      <c r="E121" s="844"/>
      <c r="F121" s="845"/>
      <c r="G121" s="845"/>
      <c r="H121" s="845"/>
      <c r="I121" s="845"/>
      <c r="J121" s="845"/>
      <c r="K121" s="845"/>
      <c r="L121" s="845"/>
      <c r="M121" s="845"/>
      <c r="N121" s="846"/>
      <c r="O121" s="846"/>
      <c r="P121" s="475"/>
      <c r="Q121" s="475"/>
      <c r="R121" s="475"/>
      <c r="S121" s="475"/>
      <c r="T121" s="475"/>
      <c r="U121" s="475"/>
      <c r="V121" s="475"/>
      <c r="W121" s="475"/>
    </row>
    <row r="122" spans="1:29" s="378" customFormat="1" ht="36" customHeight="1" x14ac:dyDescent="0.2">
      <c r="B122" s="1342" t="s">
        <v>1076</v>
      </c>
      <c r="C122" s="1342"/>
      <c r="D122" s="1342"/>
      <c r="E122" s="1350" t="s">
        <v>13</v>
      </c>
      <c r="F122" s="1351"/>
      <c r="G122" s="1351"/>
      <c r="H122" s="1351"/>
      <c r="I122" s="1351"/>
      <c r="J122" s="1351"/>
      <c r="K122" s="1351"/>
      <c r="L122" s="1351"/>
      <c r="M122" s="1352"/>
      <c r="N122" s="431" t="s">
        <v>14</v>
      </c>
      <c r="O122" s="431" t="s">
        <v>68</v>
      </c>
      <c r="P122" s="1997" t="s">
        <v>93</v>
      </c>
      <c r="Q122" s="1626"/>
      <c r="R122" s="1626"/>
      <c r="S122" s="1626"/>
      <c r="T122" s="1626"/>
      <c r="U122" s="1626"/>
      <c r="V122" s="1626"/>
      <c r="W122" s="1627"/>
    </row>
    <row r="123" spans="1:29" ht="26.25" customHeight="1" x14ac:dyDescent="0.2">
      <c r="A123" s="378"/>
      <c r="B123" s="1960" t="s">
        <v>128</v>
      </c>
      <c r="C123" s="1961"/>
      <c r="D123" s="1962"/>
      <c r="E123" s="1912" t="str">
        <f>活動計画書!D145</f>
        <v>54地域住民による直営施工</v>
      </c>
      <c r="F123" s="1913"/>
      <c r="G123" s="1913"/>
      <c r="H123" s="1913"/>
      <c r="I123" s="1913"/>
      <c r="J123" s="1913"/>
      <c r="K123" s="1913"/>
      <c r="L123" s="1913"/>
      <c r="M123" s="1914"/>
      <c r="N123" s="839" t="s">
        <v>66</v>
      </c>
      <c r="O123" s="881" t="str">
        <f>IFERROR(IF(VLOOKUP(E123,【選択肢】!$O$6:$P$88,2,FALSE)&gt;0,"○","×"),"")</f>
        <v>○</v>
      </c>
      <c r="P123" s="1927"/>
      <c r="Q123" s="1928"/>
      <c r="R123" s="1928"/>
      <c r="S123" s="1928"/>
      <c r="T123" s="1928"/>
      <c r="U123" s="1928"/>
      <c r="V123" s="1928"/>
      <c r="W123" s="1929"/>
    </row>
    <row r="124" spans="1:29" s="378" customFormat="1" ht="26.25" customHeight="1" x14ac:dyDescent="0.2">
      <c r="B124" s="1963"/>
      <c r="C124" s="1964"/>
      <c r="D124" s="1965"/>
      <c r="E124" s="1912" t="str">
        <f>活動計画書!D146</f>
        <v>58-3 水管理を通じた環境負荷低減活動の強化</v>
      </c>
      <c r="F124" s="1913"/>
      <c r="G124" s="1913"/>
      <c r="H124" s="1913"/>
      <c r="I124" s="1913"/>
      <c r="J124" s="1913"/>
      <c r="K124" s="1913"/>
      <c r="L124" s="1913"/>
      <c r="M124" s="1914"/>
      <c r="N124" s="839" t="s">
        <v>66</v>
      </c>
      <c r="O124" s="881" t="str">
        <f>IFERROR(IF(VLOOKUP(E124,【選択肢】!$O$6:$P$88,2,FALSE)&gt;0,"○","×"),"")</f>
        <v>○</v>
      </c>
      <c r="P124" s="1927"/>
      <c r="Q124" s="1928"/>
      <c r="R124" s="1928"/>
      <c r="S124" s="1928"/>
      <c r="T124" s="1928"/>
      <c r="U124" s="1928"/>
      <c r="V124" s="1928"/>
      <c r="W124" s="1929"/>
    </row>
    <row r="125" spans="1:29" s="378" customFormat="1" ht="26.25" customHeight="1" x14ac:dyDescent="0.2">
      <c r="B125" s="1963"/>
      <c r="C125" s="1964"/>
      <c r="D125" s="1965"/>
      <c r="E125" s="1912">
        <f>活動計画書!D147</f>
        <v>0</v>
      </c>
      <c r="F125" s="1913"/>
      <c r="G125" s="1913"/>
      <c r="H125" s="1913"/>
      <c r="I125" s="1913"/>
      <c r="J125" s="1913"/>
      <c r="K125" s="1913"/>
      <c r="L125" s="1913"/>
      <c r="M125" s="1914"/>
      <c r="N125" s="839" t="s">
        <v>1020</v>
      </c>
      <c r="O125" s="881" t="str">
        <f>IFERROR(IF(VLOOKUP(E125,【選択肢】!$O$6:$P$88,2,FALSE)&gt;0,"○","×"),"")</f>
        <v/>
      </c>
      <c r="P125" s="1927"/>
      <c r="Q125" s="1928"/>
      <c r="R125" s="1928"/>
      <c r="S125" s="1928"/>
      <c r="T125" s="1928"/>
      <c r="U125" s="1928"/>
      <c r="V125" s="1928"/>
      <c r="W125" s="1929"/>
    </row>
    <row r="126" spans="1:29" s="378" customFormat="1" ht="33" customHeight="1" x14ac:dyDescent="0.2">
      <c r="B126" s="1963"/>
      <c r="C126" s="1964"/>
      <c r="D126" s="1965"/>
      <c r="E126" s="1912">
        <f>活動計画書!D148</f>
        <v>0</v>
      </c>
      <c r="F126" s="1913"/>
      <c r="G126" s="1913"/>
      <c r="H126" s="1913"/>
      <c r="I126" s="1913"/>
      <c r="J126" s="1913"/>
      <c r="K126" s="1913"/>
      <c r="L126" s="1913"/>
      <c r="M126" s="1914"/>
      <c r="N126" s="839" t="s">
        <v>1020</v>
      </c>
      <c r="O126" s="881" t="str">
        <f>IFERROR(IF(VLOOKUP(E126,【選択肢】!$O$6:$P$88,2,FALSE)&gt;0,"○","×"),"")</f>
        <v/>
      </c>
      <c r="P126" s="1927"/>
      <c r="Q126" s="1928"/>
      <c r="R126" s="1928"/>
      <c r="S126" s="1928"/>
      <c r="T126" s="1928"/>
      <c r="U126" s="1928"/>
      <c r="V126" s="1928"/>
      <c r="W126" s="1929"/>
    </row>
    <row r="127" spans="1:29" s="378" customFormat="1" ht="26.25" customHeight="1" x14ac:dyDescent="0.2">
      <c r="B127" s="1963"/>
      <c r="C127" s="1964"/>
      <c r="D127" s="1965"/>
      <c r="E127" s="1912">
        <f>活動計画書!D149</f>
        <v>0</v>
      </c>
      <c r="F127" s="1913"/>
      <c r="G127" s="1913"/>
      <c r="H127" s="1913"/>
      <c r="I127" s="1913"/>
      <c r="J127" s="1913"/>
      <c r="K127" s="1913"/>
      <c r="L127" s="1913"/>
      <c r="M127" s="1914"/>
      <c r="N127" s="839" t="s">
        <v>1020</v>
      </c>
      <c r="O127" s="881" t="str">
        <f>IFERROR(IF(VLOOKUP(E127,【選択肢】!$O$6:$P$88,2,FALSE)&gt;0,"○","×"),"")</f>
        <v/>
      </c>
      <c r="P127" s="1927"/>
      <c r="Q127" s="1928"/>
      <c r="R127" s="1928"/>
      <c r="S127" s="1928"/>
      <c r="T127" s="1928"/>
      <c r="U127" s="1928"/>
      <c r="V127" s="1928"/>
      <c r="W127" s="1929"/>
    </row>
    <row r="128" spans="1:29" s="378" customFormat="1" ht="26.25" customHeight="1" x14ac:dyDescent="0.2">
      <c r="B128" s="1966"/>
      <c r="C128" s="1967"/>
      <c r="D128" s="1968"/>
      <c r="E128" s="1936" t="s">
        <v>1388</v>
      </c>
      <c r="F128" s="1937"/>
      <c r="G128" s="1937"/>
      <c r="H128" s="1937"/>
      <c r="I128" s="1937"/>
      <c r="J128" s="1937"/>
      <c r="K128" s="1937"/>
      <c r="L128" s="1937"/>
      <c r="M128" s="1938"/>
      <c r="N128" s="839" t="s">
        <v>66</v>
      </c>
      <c r="O128" s="881" t="str">
        <f>IF(N128="－","－",IF(【選択肢】!P68&gt;0,"○","×"))</f>
        <v>○</v>
      </c>
      <c r="P128" s="1927"/>
      <c r="Q128" s="1928"/>
      <c r="R128" s="1928"/>
      <c r="S128" s="1928"/>
      <c r="T128" s="1928"/>
      <c r="U128" s="1928"/>
      <c r="V128" s="1928"/>
      <c r="W128" s="1929"/>
    </row>
    <row r="129" spans="2:35" s="378" customFormat="1" ht="16.5" customHeight="1" x14ac:dyDescent="0.2">
      <c r="B129" s="847"/>
      <c r="C129" s="848"/>
      <c r="D129" s="848"/>
      <c r="E129" s="849"/>
      <c r="F129" s="849"/>
      <c r="G129" s="849"/>
      <c r="H129" s="849"/>
      <c r="I129" s="849"/>
      <c r="J129" s="849"/>
      <c r="K129" s="849"/>
      <c r="L129" s="849"/>
      <c r="M129" s="849"/>
      <c r="N129" s="842"/>
      <c r="O129" s="842"/>
      <c r="P129" s="850"/>
      <c r="Q129" s="850"/>
      <c r="R129" s="850"/>
      <c r="S129" s="850"/>
      <c r="T129" s="850"/>
      <c r="U129" s="395"/>
      <c r="V129" s="395"/>
      <c r="W129" s="395"/>
      <c r="X129" s="395"/>
      <c r="Y129" s="395"/>
    </row>
    <row r="130" spans="2:35" s="378" customFormat="1" ht="22" customHeight="1" x14ac:dyDescent="0.2">
      <c r="B130" s="1969" t="s">
        <v>1305</v>
      </c>
      <c r="C130" s="1969"/>
      <c r="D130" s="1969"/>
      <c r="E130" s="1969"/>
      <c r="F130" s="1969"/>
      <c r="G130" s="1969"/>
      <c r="H130" s="1969"/>
      <c r="I130" s="1969"/>
      <c r="J130" s="1969"/>
      <c r="K130" s="1969"/>
      <c r="L130" s="1969"/>
      <c r="M130" s="1969"/>
      <c r="N130" s="1969"/>
      <c r="O130" s="1969"/>
      <c r="P130" s="1969"/>
      <c r="Q130" s="1969"/>
      <c r="R130" s="395"/>
      <c r="S130" s="395"/>
      <c r="T130" s="395"/>
      <c r="U130" s="395"/>
      <c r="V130" s="395"/>
      <c r="W130" s="395"/>
      <c r="X130" s="395"/>
      <c r="Y130" s="395"/>
    </row>
    <row r="131" spans="2:35" s="378" customFormat="1" ht="22" customHeight="1" x14ac:dyDescent="0.2">
      <c r="B131" s="2026" t="s">
        <v>1299</v>
      </c>
      <c r="C131" s="2026"/>
      <c r="D131" s="2026"/>
      <c r="E131" s="2026"/>
      <c r="F131" s="2027" t="s">
        <v>1300</v>
      </c>
      <c r="G131" s="2028"/>
      <c r="H131" s="2028"/>
      <c r="I131" s="2028"/>
      <c r="J131" s="2029"/>
      <c r="K131" s="851"/>
      <c r="L131" s="851"/>
      <c r="M131" s="851"/>
      <c r="N131" s="441"/>
      <c r="O131" s="441"/>
      <c r="P131" s="395"/>
      <c r="Q131" s="395"/>
      <c r="R131" s="395"/>
      <c r="S131" s="395"/>
      <c r="T131" s="395"/>
      <c r="U131" s="395"/>
      <c r="V131" s="395"/>
      <c r="W131" s="395"/>
      <c r="X131" s="395"/>
      <c r="Y131" s="395"/>
    </row>
    <row r="132" spans="2:35" s="378" customFormat="1" ht="22" customHeight="1" x14ac:dyDescent="0.2">
      <c r="B132" s="1890" t="s">
        <v>1301</v>
      </c>
      <c r="C132" s="1891"/>
      <c r="D132" s="1891"/>
      <c r="E132" s="1891"/>
      <c r="F132" s="1892">
        <v>200</v>
      </c>
      <c r="G132" s="1893"/>
      <c r="H132" s="1893"/>
      <c r="I132" s="1893"/>
      <c r="J132" s="1894"/>
      <c r="K132" s="851"/>
      <c r="L132" s="851"/>
      <c r="M132" s="851"/>
      <c r="N132" s="441"/>
      <c r="O132" s="441"/>
      <c r="P132" s="395"/>
      <c r="Q132" s="395"/>
      <c r="R132" s="395"/>
      <c r="S132" s="395"/>
      <c r="T132" s="395"/>
      <c r="U132" s="395"/>
      <c r="V132" s="395"/>
      <c r="W132" s="395"/>
      <c r="X132" s="395"/>
      <c r="Y132" s="395"/>
    </row>
    <row r="133" spans="2:35" s="378" customFormat="1" ht="22" customHeight="1" x14ac:dyDescent="0.2">
      <c r="B133" s="1890" t="s">
        <v>1302</v>
      </c>
      <c r="C133" s="1891"/>
      <c r="D133" s="1891"/>
      <c r="E133" s="1891"/>
      <c r="F133" s="1892"/>
      <c r="G133" s="1893"/>
      <c r="H133" s="1893"/>
      <c r="I133" s="1893"/>
      <c r="J133" s="1894"/>
      <c r="K133" s="851"/>
      <c r="L133" s="851"/>
      <c r="M133" s="851"/>
      <c r="N133" s="441"/>
      <c r="O133" s="441"/>
      <c r="P133" s="395"/>
      <c r="Q133" s="395"/>
      <c r="R133" s="395"/>
      <c r="S133" s="395"/>
      <c r="T133" s="395"/>
      <c r="U133" s="395"/>
      <c r="V133" s="395"/>
      <c r="W133" s="395"/>
      <c r="X133" s="395"/>
      <c r="Y133" s="395"/>
    </row>
    <row r="134" spans="2:35" s="378" customFormat="1" ht="22" customHeight="1" x14ac:dyDescent="0.2">
      <c r="B134" s="1890" t="s">
        <v>1254</v>
      </c>
      <c r="C134" s="1891"/>
      <c r="D134" s="1891"/>
      <c r="E134" s="1891"/>
      <c r="F134" s="1892"/>
      <c r="G134" s="1893"/>
      <c r="H134" s="1893"/>
      <c r="I134" s="1893"/>
      <c r="J134" s="1894"/>
      <c r="K134" s="851"/>
      <c r="L134" s="851"/>
      <c r="M134" s="851"/>
      <c r="N134" s="441"/>
      <c r="O134" s="441"/>
      <c r="P134" s="395"/>
      <c r="Q134" s="395"/>
      <c r="R134" s="395"/>
      <c r="S134" s="395"/>
      <c r="T134" s="395"/>
      <c r="U134" s="395"/>
      <c r="V134" s="395"/>
      <c r="W134" s="395"/>
      <c r="X134" s="395"/>
      <c r="Y134" s="395"/>
    </row>
    <row r="135" spans="2:35" s="378" customFormat="1" ht="22" customHeight="1" x14ac:dyDescent="0.2">
      <c r="B135" s="1890" t="s">
        <v>1255</v>
      </c>
      <c r="C135" s="1891"/>
      <c r="D135" s="1891"/>
      <c r="E135" s="1891"/>
      <c r="F135" s="1892"/>
      <c r="G135" s="1893"/>
      <c r="H135" s="1893"/>
      <c r="I135" s="1893"/>
      <c r="J135" s="1894"/>
      <c r="K135" s="851"/>
      <c r="L135" s="851"/>
      <c r="M135" s="851"/>
      <c r="N135" s="441"/>
      <c r="O135" s="441"/>
      <c r="P135" s="395"/>
      <c r="Q135" s="395"/>
      <c r="R135" s="395"/>
      <c r="S135" s="395"/>
      <c r="T135" s="395"/>
      <c r="U135" s="395"/>
      <c r="V135" s="395"/>
      <c r="W135" s="395"/>
      <c r="X135" s="395"/>
      <c r="Y135" s="395"/>
    </row>
    <row r="136" spans="2:35" s="378" customFormat="1" ht="22" customHeight="1" x14ac:dyDescent="0.2">
      <c r="B136" s="1895" t="s">
        <v>1303</v>
      </c>
      <c r="C136" s="1896"/>
      <c r="D136" s="1896"/>
      <c r="E136" s="1896"/>
      <c r="F136" s="1892"/>
      <c r="G136" s="1893"/>
      <c r="H136" s="1893"/>
      <c r="I136" s="1893"/>
      <c r="J136" s="1894"/>
      <c r="K136" s="851"/>
      <c r="L136" s="851"/>
      <c r="M136" s="851"/>
      <c r="N136" s="441"/>
      <c r="O136" s="441"/>
      <c r="P136" s="395"/>
      <c r="Q136" s="395"/>
      <c r="R136" s="395"/>
      <c r="S136" s="395"/>
      <c r="T136" s="395"/>
      <c r="U136" s="395"/>
      <c r="V136" s="395"/>
      <c r="W136" s="395"/>
      <c r="X136" s="395"/>
      <c r="Y136" s="395"/>
    </row>
    <row r="137" spans="2:35" s="378" customFormat="1" ht="22" customHeight="1" x14ac:dyDescent="0.2">
      <c r="B137" s="1897" t="s">
        <v>1304</v>
      </c>
      <c r="C137" s="1898"/>
      <c r="D137" s="1898"/>
      <c r="E137" s="1898"/>
      <c r="F137" s="1892"/>
      <c r="G137" s="1893"/>
      <c r="H137" s="1893"/>
      <c r="I137" s="1893"/>
      <c r="J137" s="1894"/>
      <c r="K137" s="851"/>
      <c r="L137" s="851"/>
      <c r="M137" s="851"/>
      <c r="N137" s="441"/>
      <c r="O137" s="441"/>
      <c r="P137" s="395"/>
      <c r="Q137" s="395"/>
      <c r="R137" s="395"/>
      <c r="S137" s="395"/>
      <c r="T137" s="395"/>
      <c r="U137" s="395"/>
      <c r="V137" s="395"/>
      <c r="W137" s="395"/>
      <c r="X137" s="395"/>
      <c r="Y137" s="395"/>
    </row>
    <row r="138" spans="2:35" s="378" customFormat="1" ht="16.5" customHeight="1" x14ac:dyDescent="0.2">
      <c r="B138" s="848"/>
      <c r="C138" s="848"/>
      <c r="D138" s="848"/>
      <c r="E138" s="851"/>
      <c r="F138" s="851"/>
      <c r="G138" s="851"/>
      <c r="H138" s="851"/>
      <c r="I138" s="851"/>
      <c r="J138" s="851"/>
      <c r="K138" s="851"/>
      <c r="L138" s="851"/>
      <c r="M138" s="851"/>
      <c r="N138" s="441"/>
      <c r="O138" s="441"/>
      <c r="P138" s="395"/>
      <c r="Q138" s="395"/>
      <c r="R138" s="395"/>
      <c r="S138" s="395"/>
      <c r="T138" s="395"/>
      <c r="U138" s="395"/>
      <c r="V138" s="395"/>
      <c r="W138" s="395"/>
      <c r="X138" s="395"/>
      <c r="Y138" s="395"/>
    </row>
    <row r="139" spans="2:35" s="378" customFormat="1" ht="16.5" customHeight="1" x14ac:dyDescent="0.2">
      <c r="B139" s="1940" t="s">
        <v>1306</v>
      </c>
      <c r="C139" s="1940"/>
      <c r="D139" s="1940"/>
      <c r="E139" s="1940"/>
      <c r="F139" s="1940"/>
      <c r="G139" s="1940"/>
      <c r="H139" s="1940"/>
      <c r="I139" s="1940"/>
      <c r="J139" s="1940"/>
      <c r="K139" s="1940"/>
      <c r="L139" s="1940"/>
      <c r="M139" s="1940"/>
      <c r="N139" s="1940"/>
      <c r="O139" s="846"/>
      <c r="P139" s="537"/>
      <c r="Q139" s="537"/>
      <c r="R139" s="537"/>
      <c r="S139" s="537"/>
      <c r="T139" s="537"/>
      <c r="U139" s="395"/>
      <c r="V139" s="395"/>
      <c r="W139" s="395"/>
      <c r="X139" s="395"/>
      <c r="Y139" s="395"/>
    </row>
    <row r="140" spans="2:35" s="378" customFormat="1" ht="22.5" customHeight="1" x14ac:dyDescent="0.2">
      <c r="B140" s="1175" t="s">
        <v>545</v>
      </c>
      <c r="C140" s="1403"/>
      <c r="D140" s="1403"/>
      <c r="E140" s="1403"/>
      <c r="F140" s="1403"/>
      <c r="G140" s="1403"/>
      <c r="H140" s="1403"/>
      <c r="I140" s="1403"/>
      <c r="J140" s="1403"/>
      <c r="K140" s="1403"/>
      <c r="L140" s="1403"/>
      <c r="M140" s="1176"/>
      <c r="N140" s="536" t="s">
        <v>14</v>
      </c>
      <c r="O140" s="536" t="s">
        <v>68</v>
      </c>
      <c r="P140" s="1625" t="s">
        <v>688</v>
      </c>
      <c r="Q140" s="1630"/>
      <c r="R140" s="1630"/>
      <c r="S140" s="1630"/>
      <c r="T140" s="1630"/>
      <c r="U140" s="1630"/>
      <c r="V140" s="1630"/>
      <c r="W140" s="1631"/>
    </row>
    <row r="141" spans="2:35" s="378" customFormat="1" ht="15.75" customHeight="1" x14ac:dyDescent="0.2">
      <c r="B141" s="1899" t="s">
        <v>989</v>
      </c>
      <c r="C141" s="1900"/>
      <c r="D141" s="1900"/>
      <c r="E141" s="1900"/>
      <c r="F141" s="1900"/>
      <c r="G141" s="1900"/>
      <c r="H141" s="1900"/>
      <c r="I141" s="1900"/>
      <c r="J141" s="1900"/>
      <c r="K141" s="1900"/>
      <c r="L141" s="1900"/>
      <c r="M141" s="1901"/>
      <c r="N141" s="1463"/>
      <c r="O141" s="1463"/>
      <c r="P141" s="1876" t="s">
        <v>533</v>
      </c>
      <c r="Q141" s="1877"/>
      <c r="R141" s="1930"/>
      <c r="S141" s="1930"/>
      <c r="T141" s="1930"/>
      <c r="U141" s="1930"/>
      <c r="V141" s="1930"/>
      <c r="W141" s="1931"/>
    </row>
    <row r="142" spans="2:35" s="378" customFormat="1" ht="30" customHeight="1" x14ac:dyDescent="0.2">
      <c r="B142" s="1902"/>
      <c r="C142" s="1903"/>
      <c r="D142" s="1903"/>
      <c r="E142" s="1903"/>
      <c r="F142" s="1903"/>
      <c r="G142" s="1903"/>
      <c r="H142" s="1903"/>
      <c r="I142" s="1903"/>
      <c r="J142" s="1903"/>
      <c r="K142" s="1903"/>
      <c r="L142" s="1903"/>
      <c r="M142" s="1904"/>
      <c r="N142" s="1465"/>
      <c r="O142" s="1465"/>
      <c r="P142" s="1934"/>
      <c r="Q142" s="1935"/>
      <c r="R142" s="1932"/>
      <c r="S142" s="1932"/>
      <c r="T142" s="1932"/>
      <c r="U142" s="1932"/>
      <c r="V142" s="1932"/>
      <c r="W142" s="1933"/>
      <c r="AD142" s="852"/>
      <c r="AE142" s="852"/>
      <c r="AF142" s="852"/>
      <c r="AG142" s="852"/>
      <c r="AH142" s="852"/>
      <c r="AI142" s="852"/>
    </row>
    <row r="143" spans="2:35" s="378" customFormat="1" ht="9" customHeight="1" x14ac:dyDescent="0.2">
      <c r="B143" s="847"/>
      <c r="C143" s="848"/>
      <c r="D143" s="848"/>
      <c r="E143" s="849"/>
      <c r="F143" s="849"/>
      <c r="G143" s="849"/>
      <c r="H143" s="849"/>
      <c r="I143" s="849"/>
      <c r="J143" s="849"/>
      <c r="K143" s="849"/>
      <c r="L143" s="849"/>
      <c r="M143" s="849"/>
      <c r="N143" s="842"/>
      <c r="O143" s="842"/>
      <c r="P143" s="850"/>
      <c r="Q143" s="850"/>
      <c r="R143" s="850"/>
      <c r="S143" s="850"/>
      <c r="T143" s="850"/>
      <c r="U143" s="850"/>
      <c r="V143" s="850"/>
      <c r="W143" s="395"/>
    </row>
    <row r="144" spans="2:35" s="378" customFormat="1" ht="22.5" customHeight="1" x14ac:dyDescent="0.2">
      <c r="B144" s="1350" t="s">
        <v>545</v>
      </c>
      <c r="C144" s="1351"/>
      <c r="D144" s="1351"/>
      <c r="E144" s="1351"/>
      <c r="F144" s="1351"/>
      <c r="G144" s="1351"/>
      <c r="H144" s="1351"/>
      <c r="I144" s="1351"/>
      <c r="J144" s="1351"/>
      <c r="K144" s="1351"/>
      <c r="L144" s="1351"/>
      <c r="M144" s="1352"/>
      <c r="N144" s="536" t="s">
        <v>14</v>
      </c>
      <c r="O144" s="536" t="s">
        <v>68</v>
      </c>
      <c r="P144" s="1918" t="s">
        <v>1103</v>
      </c>
      <c r="Q144" s="1919"/>
      <c r="R144" s="1920"/>
      <c r="S144" s="1630" t="s">
        <v>1104</v>
      </c>
      <c r="T144" s="1630"/>
      <c r="U144" s="1630"/>
      <c r="V144" s="1630"/>
      <c r="W144" s="1631"/>
    </row>
    <row r="145" spans="1:35" s="378" customFormat="1" ht="15.75" customHeight="1" x14ac:dyDescent="0.2">
      <c r="B145" s="1899" t="s">
        <v>1105</v>
      </c>
      <c r="C145" s="1900"/>
      <c r="D145" s="1900"/>
      <c r="E145" s="1900"/>
      <c r="F145" s="1900"/>
      <c r="G145" s="1900"/>
      <c r="H145" s="1900"/>
      <c r="I145" s="1900"/>
      <c r="J145" s="1900"/>
      <c r="K145" s="1900"/>
      <c r="L145" s="1900"/>
      <c r="M145" s="1939"/>
      <c r="N145" s="1945"/>
      <c r="O145" s="1945"/>
      <c r="P145" s="1921"/>
      <c r="Q145" s="1922"/>
      <c r="R145" s="1923"/>
      <c r="S145" s="1922"/>
      <c r="T145" s="1922"/>
      <c r="U145" s="1922"/>
      <c r="V145" s="1922"/>
      <c r="W145" s="1923"/>
    </row>
    <row r="146" spans="1:35" s="378" customFormat="1" ht="30" customHeight="1" x14ac:dyDescent="0.2">
      <c r="B146" s="1902"/>
      <c r="C146" s="1903"/>
      <c r="D146" s="1903"/>
      <c r="E146" s="1903"/>
      <c r="F146" s="1903"/>
      <c r="G146" s="1903"/>
      <c r="H146" s="1903"/>
      <c r="I146" s="1903"/>
      <c r="J146" s="1903"/>
      <c r="K146" s="1903"/>
      <c r="L146" s="1903"/>
      <c r="M146" s="1904"/>
      <c r="N146" s="1946"/>
      <c r="O146" s="1946"/>
      <c r="P146" s="1924"/>
      <c r="Q146" s="1925"/>
      <c r="R146" s="1926"/>
      <c r="S146" s="1925"/>
      <c r="T146" s="1925"/>
      <c r="U146" s="1925"/>
      <c r="V146" s="1925"/>
      <c r="W146" s="1926"/>
      <c r="AD146" s="519"/>
      <c r="AE146" s="519"/>
      <c r="AF146" s="519"/>
      <c r="AG146" s="519"/>
      <c r="AH146" s="519"/>
      <c r="AI146" s="519"/>
    </row>
    <row r="147" spans="1:35" s="378" customFormat="1" ht="8" customHeight="1" x14ac:dyDescent="0.55000000000000004">
      <c r="B147" s="853"/>
      <c r="C147" s="853"/>
      <c r="D147" s="853"/>
      <c r="E147" s="853"/>
      <c r="F147" s="853"/>
      <c r="G147" s="853"/>
      <c r="H147" s="853"/>
      <c r="I147" s="853"/>
      <c r="J147" s="853"/>
      <c r="K147" s="853"/>
      <c r="L147" s="853"/>
      <c r="M147" s="853"/>
      <c r="N147" s="441"/>
      <c r="O147" s="441"/>
      <c r="P147" s="854"/>
      <c r="Q147" s="854"/>
      <c r="R147" s="854"/>
      <c r="S147" s="854"/>
      <c r="T147" s="854"/>
      <c r="U147" s="854"/>
      <c r="V147" s="854"/>
      <c r="W147" s="854"/>
      <c r="AD147" s="519"/>
      <c r="AE147" s="519"/>
      <c r="AF147" s="519"/>
      <c r="AG147" s="519"/>
      <c r="AH147" s="519"/>
      <c r="AI147" s="519"/>
    </row>
    <row r="148" spans="1:35" s="378" customFormat="1" ht="22.5" customHeight="1" x14ac:dyDescent="0.2">
      <c r="B148" s="1175" t="s">
        <v>545</v>
      </c>
      <c r="C148" s="1403"/>
      <c r="D148" s="1403"/>
      <c r="E148" s="1403"/>
      <c r="F148" s="1403"/>
      <c r="G148" s="1403"/>
      <c r="H148" s="1403"/>
      <c r="I148" s="1403"/>
      <c r="J148" s="1403"/>
      <c r="K148" s="1403"/>
      <c r="L148" s="1403"/>
      <c r="M148" s="1176"/>
      <c r="N148" s="1856" t="s">
        <v>1308</v>
      </c>
      <c r="O148" s="2082"/>
      <c r="P148" s="2082"/>
      <c r="Q148" s="2082"/>
      <c r="R148" s="2082"/>
      <c r="S148" s="2082"/>
      <c r="T148" s="2082"/>
      <c r="U148" s="2082"/>
      <c r="V148" s="2082"/>
      <c r="W148" s="1857"/>
    </row>
    <row r="149" spans="1:35" s="378" customFormat="1" ht="15.75" customHeight="1" x14ac:dyDescent="0.2">
      <c r="B149" s="1899" t="s">
        <v>1307</v>
      </c>
      <c r="C149" s="1900"/>
      <c r="D149" s="1900"/>
      <c r="E149" s="1900"/>
      <c r="F149" s="1900"/>
      <c r="G149" s="1900"/>
      <c r="H149" s="1900"/>
      <c r="I149" s="1900"/>
      <c r="J149" s="1900"/>
      <c r="K149" s="1900"/>
      <c r="L149" s="1900"/>
      <c r="M149" s="1901"/>
      <c r="N149" s="2083"/>
      <c r="O149" s="1462"/>
      <c r="P149" s="1462"/>
      <c r="Q149" s="1462"/>
      <c r="R149" s="1462"/>
      <c r="S149" s="1462"/>
      <c r="T149" s="1462"/>
      <c r="U149" s="1462"/>
      <c r="V149" s="1462"/>
      <c r="W149" s="2084"/>
    </row>
    <row r="150" spans="1:35" s="378" customFormat="1" ht="30" customHeight="1" x14ac:dyDescent="0.2">
      <c r="B150" s="1902"/>
      <c r="C150" s="1903"/>
      <c r="D150" s="1903"/>
      <c r="E150" s="1903"/>
      <c r="F150" s="1903"/>
      <c r="G150" s="1903"/>
      <c r="H150" s="1903"/>
      <c r="I150" s="1903"/>
      <c r="J150" s="1903"/>
      <c r="K150" s="1903"/>
      <c r="L150" s="1903"/>
      <c r="M150" s="1904"/>
      <c r="N150" s="1305"/>
      <c r="O150" s="1306"/>
      <c r="P150" s="1306"/>
      <c r="Q150" s="1306"/>
      <c r="R150" s="1306"/>
      <c r="S150" s="1306"/>
      <c r="T150" s="1306"/>
      <c r="U150" s="1306"/>
      <c r="V150" s="1306"/>
      <c r="W150" s="1307"/>
      <c r="AD150" s="852"/>
      <c r="AE150" s="852"/>
      <c r="AF150" s="852"/>
      <c r="AG150" s="852"/>
      <c r="AH150" s="852"/>
      <c r="AI150" s="852"/>
    </row>
    <row r="151" spans="1:35" s="378" customFormat="1" ht="12.5" customHeight="1" x14ac:dyDescent="0.55000000000000004">
      <c r="B151" s="853"/>
      <c r="C151" s="853"/>
      <c r="D151" s="853"/>
      <c r="E151" s="853"/>
      <c r="F151" s="853"/>
      <c r="G151" s="853"/>
      <c r="H151" s="853"/>
      <c r="I151" s="853"/>
      <c r="J151" s="853"/>
      <c r="K151" s="853"/>
      <c r="L151" s="853"/>
      <c r="M151" s="853"/>
      <c r="N151" s="441"/>
      <c r="O151" s="441"/>
      <c r="P151" s="854"/>
      <c r="Q151" s="854"/>
      <c r="R151" s="854"/>
      <c r="S151" s="854"/>
      <c r="T151" s="854"/>
      <c r="U151" s="854"/>
      <c r="V151" s="854"/>
      <c r="W151" s="854"/>
      <c r="X151" s="854"/>
      <c r="Y151" s="854"/>
      <c r="AD151" s="519"/>
      <c r="AE151" s="519"/>
      <c r="AF151" s="519"/>
      <c r="AG151" s="519"/>
      <c r="AH151" s="519"/>
      <c r="AI151" s="519"/>
    </row>
    <row r="152" spans="1:35" s="813" customFormat="1" ht="30" customHeight="1" x14ac:dyDescent="0.6">
      <c r="A152" s="833" t="s">
        <v>422</v>
      </c>
      <c r="B152" s="377"/>
      <c r="C152" s="377"/>
      <c r="D152" s="377"/>
      <c r="E152" s="377"/>
      <c r="F152" s="377"/>
      <c r="G152" s="377"/>
      <c r="H152" s="377"/>
      <c r="I152" s="378"/>
      <c r="J152" s="377"/>
      <c r="K152" s="377"/>
      <c r="L152" s="377"/>
      <c r="M152" s="377"/>
      <c r="N152" s="377"/>
      <c r="O152" s="377"/>
      <c r="P152" s="377"/>
      <c r="Q152" s="377"/>
      <c r="R152" s="377"/>
      <c r="S152" s="377"/>
    </row>
    <row r="153" spans="1:35" s="813" customFormat="1" ht="65.5" customHeight="1" x14ac:dyDescent="0.6">
      <c r="A153" s="833"/>
      <c r="B153" s="1446" t="s">
        <v>1309</v>
      </c>
      <c r="C153" s="1446"/>
      <c r="D153" s="1446"/>
      <c r="E153" s="1446"/>
      <c r="F153" s="1446"/>
      <c r="G153" s="1446"/>
      <c r="H153" s="1446"/>
      <c r="I153" s="1446"/>
      <c r="J153" s="1446"/>
      <c r="K153" s="1446"/>
      <c r="L153" s="1446"/>
      <c r="M153" s="1446"/>
      <c r="N153" s="1446"/>
      <c r="O153" s="1446"/>
      <c r="P153" s="1446"/>
      <c r="Q153" s="1446"/>
      <c r="R153" s="1446"/>
      <c r="S153" s="1446"/>
      <c r="T153" s="1446"/>
      <c r="U153" s="1446"/>
      <c r="V153" s="395"/>
      <c r="W153" s="395"/>
      <c r="X153" s="395"/>
      <c r="Y153" s="395"/>
    </row>
    <row r="154" spans="1:35" s="813" customFormat="1" ht="20" customHeight="1" x14ac:dyDescent="0.6">
      <c r="A154" s="833"/>
      <c r="B154" s="2027" t="s">
        <v>14</v>
      </c>
      <c r="C154" s="2028"/>
      <c r="D154" s="2028"/>
      <c r="E154" s="2028"/>
      <c r="F154" s="2028"/>
      <c r="G154" s="2028"/>
      <c r="H154" s="2028"/>
      <c r="I154" s="2028"/>
      <c r="J154" s="2028"/>
      <c r="K154" s="2028"/>
      <c r="L154" s="2028"/>
      <c r="M154" s="2028"/>
      <c r="N154" s="2028"/>
      <c r="O154" s="2029"/>
      <c r="P154" s="2027" t="s">
        <v>72</v>
      </c>
      <c r="Q154" s="2028"/>
      <c r="R154" s="2028"/>
      <c r="S154" s="2028"/>
      <c r="T154" s="2028"/>
      <c r="U154" s="2028"/>
      <c r="V154" s="2028"/>
      <c r="W154" s="2028"/>
      <c r="X154" s="2028"/>
      <c r="Y154" s="2029"/>
    </row>
    <row r="155" spans="1:35" s="378" customFormat="1" ht="27" customHeight="1" x14ac:dyDescent="0.2">
      <c r="B155" s="1906" t="s">
        <v>64</v>
      </c>
      <c r="C155" s="1908"/>
      <c r="D155" s="1407" t="s">
        <v>13</v>
      </c>
      <c r="E155" s="1161"/>
      <c r="F155" s="1162"/>
      <c r="G155" s="1906" t="s">
        <v>60</v>
      </c>
      <c r="H155" s="1907"/>
      <c r="I155" s="1907"/>
      <c r="J155" s="1907"/>
      <c r="K155" s="1908"/>
      <c r="L155" s="1915" t="s">
        <v>24</v>
      </c>
      <c r="M155" s="1915"/>
      <c r="N155" s="2085" t="s">
        <v>1419</v>
      </c>
      <c r="O155" s="2086"/>
      <c r="P155" s="1906" t="s">
        <v>798</v>
      </c>
      <c r="Q155" s="1907"/>
      <c r="R155" s="1907"/>
      <c r="S155" s="1907"/>
      <c r="T155" s="1907"/>
      <c r="U155" s="1907"/>
      <c r="V155" s="1907"/>
      <c r="W155" s="1907"/>
      <c r="X155" s="2089" t="s">
        <v>689</v>
      </c>
      <c r="Y155" s="2090"/>
    </row>
    <row r="156" spans="1:35" s="378" customFormat="1" ht="56.5" customHeight="1" x14ac:dyDescent="0.2">
      <c r="B156" s="1909"/>
      <c r="C156" s="1911"/>
      <c r="D156" s="1389"/>
      <c r="E156" s="1163"/>
      <c r="F156" s="1164"/>
      <c r="G156" s="1909"/>
      <c r="H156" s="1910"/>
      <c r="I156" s="1910"/>
      <c r="J156" s="1910"/>
      <c r="K156" s="1911"/>
      <c r="L156" s="2016" t="s">
        <v>63</v>
      </c>
      <c r="M156" s="2016"/>
      <c r="N156" s="2087"/>
      <c r="O156" s="2088"/>
      <c r="P156" s="1905" t="s">
        <v>433</v>
      </c>
      <c r="Q156" s="1905"/>
      <c r="R156" s="1905" t="s">
        <v>434</v>
      </c>
      <c r="S156" s="1905"/>
      <c r="T156" s="2093" t="s">
        <v>1419</v>
      </c>
      <c r="U156" s="2093"/>
      <c r="V156" s="1905" t="s">
        <v>34</v>
      </c>
      <c r="W156" s="1905"/>
      <c r="X156" s="2091"/>
      <c r="Y156" s="2092"/>
    </row>
    <row r="157" spans="1:35" s="378" customFormat="1" ht="20" customHeight="1" x14ac:dyDescent="0.2">
      <c r="B157" s="1916" t="str">
        <f>活動計画書!B177</f>
        <v>水路</v>
      </c>
      <c r="C157" s="1916"/>
      <c r="D157" s="2022" t="str">
        <f>活動計画書!D177</f>
        <v>62　水路の更新等</v>
      </c>
      <c r="E157" s="2022"/>
      <c r="F157" s="2022"/>
      <c r="G157" s="1887" t="str">
        <f>活動計画書!H177</f>
        <v>水路の更新</v>
      </c>
      <c r="H157" s="1888"/>
      <c r="I157" s="1888"/>
      <c r="J157" s="1888"/>
      <c r="K157" s="1889"/>
      <c r="L157" s="886">
        <f>IF(活動計画書!O177="","",活動計画書!O177)</f>
        <v>0.5</v>
      </c>
      <c r="M157" s="887" t="str">
        <f>活動計画書!Q177</f>
        <v>km</v>
      </c>
      <c r="N157" s="1001">
        <f>IF(活動計画書!R177="","",活動計画書!R177)</f>
        <v>0.1</v>
      </c>
      <c r="O157" s="1002" t="str">
        <f>活動計画書!T177</f>
        <v>km</v>
      </c>
      <c r="P157" s="1003"/>
      <c r="Q157" s="1004" t="str">
        <f t="shared" ref="Q157" si="0">M157</f>
        <v>km</v>
      </c>
      <c r="R157" s="1003"/>
      <c r="S157" s="1007" t="str">
        <f>M157</f>
        <v>km</v>
      </c>
      <c r="T157" s="1003"/>
      <c r="U157" s="1007" t="str">
        <f>O157</f>
        <v>km</v>
      </c>
      <c r="V157" s="1005">
        <f>IF(L157="","",P157+R157)</f>
        <v>0</v>
      </c>
      <c r="W157" s="1006" t="str">
        <f>M157</f>
        <v>km</v>
      </c>
      <c r="X157" s="2005"/>
      <c r="Y157" s="2007"/>
      <c r="AC157" s="855"/>
    </row>
    <row r="158" spans="1:35" s="378" customFormat="1" ht="20" customHeight="1" x14ac:dyDescent="0.2">
      <c r="B158" s="1916" t="str">
        <f>活動計画書!B178</f>
        <v>農道</v>
      </c>
      <c r="C158" s="1916"/>
      <c r="D158" s="2022" t="str">
        <f>活動計画書!D178</f>
        <v>64　農道の更新等</v>
      </c>
      <c r="E158" s="2022"/>
      <c r="F158" s="2022"/>
      <c r="G158" s="1887" t="str">
        <f>活動計画書!H178</f>
        <v>未舗装道路の舗装</v>
      </c>
      <c r="H158" s="1888"/>
      <c r="I158" s="1888"/>
      <c r="J158" s="1888"/>
      <c r="K158" s="1889"/>
      <c r="L158" s="886">
        <f>IF(活動計画書!O178="","",活動計画書!O178)</f>
        <v>0.1</v>
      </c>
      <c r="M158" s="887" t="str">
        <f>活動計画書!Q178</f>
        <v>km</v>
      </c>
      <c r="N158" s="1001" t="str">
        <f>IF(活動計画書!R178="","",活動計画書!R178)</f>
        <v/>
      </c>
      <c r="O158" s="1002">
        <f>活動計画書!T178</f>
        <v>0</v>
      </c>
      <c r="P158" s="1003"/>
      <c r="Q158" s="1004" t="str">
        <f t="shared" ref="Q158:Q166" si="1">M158</f>
        <v>km</v>
      </c>
      <c r="R158" s="1003"/>
      <c r="S158" s="1007" t="str">
        <f t="shared" ref="S158:S166" si="2">M158</f>
        <v>km</v>
      </c>
      <c r="T158" s="1003"/>
      <c r="U158" s="1007">
        <f t="shared" ref="U158:U166" si="3">O158</f>
        <v>0</v>
      </c>
      <c r="V158" s="1005">
        <f t="shared" ref="V158:V166" si="4">IF(L158="","",P158+R158)</f>
        <v>0</v>
      </c>
      <c r="W158" s="1006" t="str">
        <f t="shared" ref="W158:W166" si="5">M158</f>
        <v>km</v>
      </c>
      <c r="X158" s="2005"/>
      <c r="Y158" s="2007"/>
      <c r="AC158" s="855"/>
    </row>
    <row r="159" spans="1:35" s="378" customFormat="1" ht="20" customHeight="1" x14ac:dyDescent="0.2">
      <c r="B159" s="1916" t="str">
        <f>活動計画書!B179</f>
        <v>ため池</v>
      </c>
      <c r="C159" s="1916"/>
      <c r="D159" s="2022" t="str">
        <f>活動計画書!D179</f>
        <v>65　ため池の補修</v>
      </c>
      <c r="E159" s="2022"/>
      <c r="F159" s="2022"/>
      <c r="G159" s="1887" t="str">
        <f>活動計画書!H179</f>
        <v>堆積土砂等の浚渫</v>
      </c>
      <c r="H159" s="1888"/>
      <c r="I159" s="1888"/>
      <c r="J159" s="1888"/>
      <c r="K159" s="1889"/>
      <c r="L159" s="886">
        <f>IF(活動計画書!O179="","",活動計画書!O179)</f>
        <v>1</v>
      </c>
      <c r="M159" s="888" t="str">
        <f>活動計画書!Q179</f>
        <v>箇所</v>
      </c>
      <c r="N159" s="1001" t="str">
        <f>IF(活動計画書!R179="","",活動計画書!R179)</f>
        <v/>
      </c>
      <c r="O159" s="1002">
        <f>活動計画書!T179</f>
        <v>0</v>
      </c>
      <c r="P159" s="1003"/>
      <c r="Q159" s="1004" t="str">
        <f t="shared" si="1"/>
        <v>箇所</v>
      </c>
      <c r="R159" s="1003"/>
      <c r="S159" s="1007" t="str">
        <f t="shared" si="2"/>
        <v>箇所</v>
      </c>
      <c r="T159" s="1003"/>
      <c r="U159" s="1007">
        <f t="shared" si="3"/>
        <v>0</v>
      </c>
      <c r="V159" s="1005">
        <f t="shared" si="4"/>
        <v>0</v>
      </c>
      <c r="W159" s="1006" t="str">
        <f t="shared" si="5"/>
        <v>箇所</v>
      </c>
      <c r="X159" s="2005"/>
      <c r="Y159" s="2007"/>
      <c r="AC159" s="855"/>
    </row>
    <row r="160" spans="1:35" s="378" customFormat="1" ht="20" customHeight="1" x14ac:dyDescent="0.2">
      <c r="B160" s="1916">
        <f>活動計画書!B180</f>
        <v>0</v>
      </c>
      <c r="C160" s="1916"/>
      <c r="D160" s="2017">
        <f>活動計画書!D180</f>
        <v>0</v>
      </c>
      <c r="E160" s="2017"/>
      <c r="F160" s="2017"/>
      <c r="G160" s="1887">
        <f>活動計画書!H180</f>
        <v>0</v>
      </c>
      <c r="H160" s="1888"/>
      <c r="I160" s="1888"/>
      <c r="J160" s="1888"/>
      <c r="K160" s="1889"/>
      <c r="L160" s="886" t="str">
        <f>IF(活動計画書!O180="","",活動計画書!O180)</f>
        <v/>
      </c>
      <c r="M160" s="888">
        <f>活動計画書!Q180</f>
        <v>0</v>
      </c>
      <c r="N160" s="1001" t="str">
        <f>IF(活動計画書!R180="","",活動計画書!R180)</f>
        <v/>
      </c>
      <c r="O160" s="1002">
        <f>活動計画書!T180</f>
        <v>0</v>
      </c>
      <c r="P160" s="1003"/>
      <c r="Q160" s="1004">
        <f t="shared" si="1"/>
        <v>0</v>
      </c>
      <c r="R160" s="1003"/>
      <c r="S160" s="1007">
        <f t="shared" si="2"/>
        <v>0</v>
      </c>
      <c r="T160" s="1003"/>
      <c r="U160" s="1007">
        <f t="shared" si="3"/>
        <v>0</v>
      </c>
      <c r="V160" s="1005" t="str">
        <f t="shared" si="4"/>
        <v/>
      </c>
      <c r="W160" s="1006">
        <f t="shared" si="5"/>
        <v>0</v>
      </c>
      <c r="X160" s="2005"/>
      <c r="Y160" s="2007"/>
      <c r="AC160" s="889">
        <f t="shared" ref="AC160:AC165" si="6">D160</f>
        <v>0</v>
      </c>
    </row>
    <row r="161" spans="2:29" s="378" customFormat="1" ht="20" customHeight="1" x14ac:dyDescent="0.2">
      <c r="B161" s="1916">
        <f>活動計画書!B181</f>
        <v>0</v>
      </c>
      <c r="C161" s="1916"/>
      <c r="D161" s="2017">
        <f>活動計画書!D181</f>
        <v>0</v>
      </c>
      <c r="E161" s="2017"/>
      <c r="F161" s="2017"/>
      <c r="G161" s="1887">
        <f>活動計画書!H181</f>
        <v>0</v>
      </c>
      <c r="H161" s="1888"/>
      <c r="I161" s="1888"/>
      <c r="J161" s="1888"/>
      <c r="K161" s="1889"/>
      <c r="L161" s="886" t="str">
        <f>IF(活動計画書!O181="","",活動計画書!O181)</f>
        <v/>
      </c>
      <c r="M161" s="888">
        <f>活動計画書!Q181</f>
        <v>0</v>
      </c>
      <c r="N161" s="1001" t="str">
        <f>IF(活動計画書!R181="","",活動計画書!R181)</f>
        <v/>
      </c>
      <c r="O161" s="1002">
        <f>活動計画書!T181</f>
        <v>0</v>
      </c>
      <c r="P161" s="1003"/>
      <c r="Q161" s="1004">
        <f t="shared" si="1"/>
        <v>0</v>
      </c>
      <c r="R161" s="1003"/>
      <c r="S161" s="1007">
        <f t="shared" si="2"/>
        <v>0</v>
      </c>
      <c r="T161" s="1003"/>
      <c r="U161" s="1007">
        <f t="shared" si="3"/>
        <v>0</v>
      </c>
      <c r="V161" s="1005" t="str">
        <f t="shared" si="4"/>
        <v/>
      </c>
      <c r="W161" s="1006">
        <f t="shared" si="5"/>
        <v>0</v>
      </c>
      <c r="X161" s="2005"/>
      <c r="Y161" s="2007"/>
      <c r="AC161" s="889">
        <f t="shared" si="6"/>
        <v>0</v>
      </c>
    </row>
    <row r="162" spans="2:29" s="378" customFormat="1" ht="20" customHeight="1" x14ac:dyDescent="0.2">
      <c r="B162" s="1916">
        <f>活動計画書!B182</f>
        <v>0</v>
      </c>
      <c r="C162" s="1916"/>
      <c r="D162" s="2017">
        <f>活動計画書!D182</f>
        <v>0</v>
      </c>
      <c r="E162" s="2017"/>
      <c r="F162" s="2017"/>
      <c r="G162" s="1887">
        <f>活動計画書!H182</f>
        <v>0</v>
      </c>
      <c r="H162" s="1888"/>
      <c r="I162" s="1888"/>
      <c r="J162" s="1888"/>
      <c r="K162" s="1889"/>
      <c r="L162" s="886" t="str">
        <f>IF(活動計画書!O182="","",活動計画書!O182)</f>
        <v/>
      </c>
      <c r="M162" s="888">
        <f>活動計画書!Q182</f>
        <v>0</v>
      </c>
      <c r="N162" s="1001" t="str">
        <f>IF(活動計画書!R182="","",活動計画書!R182)</f>
        <v/>
      </c>
      <c r="O162" s="1002">
        <f>活動計画書!T182</f>
        <v>0</v>
      </c>
      <c r="P162" s="1003"/>
      <c r="Q162" s="1004">
        <f t="shared" si="1"/>
        <v>0</v>
      </c>
      <c r="R162" s="1003"/>
      <c r="S162" s="1007">
        <f t="shared" si="2"/>
        <v>0</v>
      </c>
      <c r="T162" s="1003"/>
      <c r="U162" s="1007">
        <f t="shared" si="3"/>
        <v>0</v>
      </c>
      <c r="V162" s="1005" t="str">
        <f t="shared" si="4"/>
        <v/>
      </c>
      <c r="W162" s="1006">
        <f t="shared" si="5"/>
        <v>0</v>
      </c>
      <c r="X162" s="2005"/>
      <c r="Y162" s="2007"/>
      <c r="AC162" s="889">
        <f t="shared" si="6"/>
        <v>0</v>
      </c>
    </row>
    <row r="163" spans="2:29" s="378" customFormat="1" ht="20" customHeight="1" x14ac:dyDescent="0.2">
      <c r="B163" s="1916">
        <f>活動計画書!B183</f>
        <v>0</v>
      </c>
      <c r="C163" s="1916"/>
      <c r="D163" s="2017">
        <f>活動計画書!D183</f>
        <v>0</v>
      </c>
      <c r="E163" s="2017"/>
      <c r="F163" s="2017"/>
      <c r="G163" s="1887">
        <f>活動計画書!H183</f>
        <v>0</v>
      </c>
      <c r="H163" s="1888"/>
      <c r="I163" s="1888"/>
      <c r="J163" s="1888"/>
      <c r="K163" s="1889"/>
      <c r="L163" s="886" t="str">
        <f>IF(活動計画書!O183="","",活動計画書!O183)</f>
        <v/>
      </c>
      <c r="M163" s="888">
        <f>活動計画書!Q183</f>
        <v>0</v>
      </c>
      <c r="N163" s="1001" t="str">
        <f>IF(活動計画書!R183="","",活動計画書!R183)</f>
        <v/>
      </c>
      <c r="O163" s="1002">
        <f>活動計画書!T183</f>
        <v>0</v>
      </c>
      <c r="P163" s="1003"/>
      <c r="Q163" s="1004">
        <f t="shared" si="1"/>
        <v>0</v>
      </c>
      <c r="R163" s="1003"/>
      <c r="S163" s="1007">
        <f t="shared" si="2"/>
        <v>0</v>
      </c>
      <c r="T163" s="1003"/>
      <c r="U163" s="1007">
        <f t="shared" si="3"/>
        <v>0</v>
      </c>
      <c r="V163" s="1005" t="str">
        <f t="shared" si="4"/>
        <v/>
      </c>
      <c r="W163" s="1006">
        <f t="shared" si="5"/>
        <v>0</v>
      </c>
      <c r="X163" s="2005"/>
      <c r="Y163" s="2007"/>
      <c r="AC163" s="889">
        <f t="shared" si="6"/>
        <v>0</v>
      </c>
    </row>
    <row r="164" spans="2:29" s="378" customFormat="1" ht="20" customHeight="1" x14ac:dyDescent="0.2">
      <c r="B164" s="1916">
        <f>活動計画書!B184</f>
        <v>0</v>
      </c>
      <c r="C164" s="1916"/>
      <c r="D164" s="2017">
        <f>活動計画書!D184</f>
        <v>0</v>
      </c>
      <c r="E164" s="2017"/>
      <c r="F164" s="2017"/>
      <c r="G164" s="1887">
        <f>活動計画書!H184</f>
        <v>0</v>
      </c>
      <c r="H164" s="1888"/>
      <c r="I164" s="1888"/>
      <c r="J164" s="1888"/>
      <c r="K164" s="1889"/>
      <c r="L164" s="886" t="str">
        <f>IF(活動計画書!O184="","",活動計画書!O184)</f>
        <v/>
      </c>
      <c r="M164" s="888">
        <f>活動計画書!Q184</f>
        <v>0</v>
      </c>
      <c r="N164" s="1001" t="str">
        <f>IF(活動計画書!R184="","",活動計画書!R184)</f>
        <v/>
      </c>
      <c r="O164" s="1002">
        <f>活動計画書!T184</f>
        <v>0</v>
      </c>
      <c r="P164" s="1003"/>
      <c r="Q164" s="1004">
        <f t="shared" si="1"/>
        <v>0</v>
      </c>
      <c r="R164" s="1003"/>
      <c r="S164" s="1007">
        <f t="shared" si="2"/>
        <v>0</v>
      </c>
      <c r="T164" s="1003"/>
      <c r="U164" s="1007">
        <f t="shared" si="3"/>
        <v>0</v>
      </c>
      <c r="V164" s="1005" t="str">
        <f t="shared" si="4"/>
        <v/>
      </c>
      <c r="W164" s="1006">
        <f t="shared" si="5"/>
        <v>0</v>
      </c>
      <c r="X164" s="2005"/>
      <c r="Y164" s="2007"/>
      <c r="AC164" s="889">
        <f t="shared" si="6"/>
        <v>0</v>
      </c>
    </row>
    <row r="165" spans="2:29" s="378" customFormat="1" ht="20" customHeight="1" x14ac:dyDescent="0.2">
      <c r="B165" s="1916">
        <f>活動計画書!B186</f>
        <v>0</v>
      </c>
      <c r="C165" s="1916"/>
      <c r="D165" s="2017">
        <f>活動計画書!D186</f>
        <v>0</v>
      </c>
      <c r="E165" s="2017"/>
      <c r="F165" s="2017"/>
      <c r="G165" s="1887">
        <f>活動計画書!H186</f>
        <v>0</v>
      </c>
      <c r="H165" s="1888"/>
      <c r="I165" s="1888"/>
      <c r="J165" s="1888"/>
      <c r="K165" s="1889"/>
      <c r="L165" s="886" t="str">
        <f>IF(活動計画書!O186="","",活動計画書!O186)</f>
        <v/>
      </c>
      <c r="M165" s="888">
        <f>活動計画書!Q186</f>
        <v>0</v>
      </c>
      <c r="N165" s="1001" t="str">
        <f>IF(活動計画書!R185="","",活動計画書!R185)</f>
        <v/>
      </c>
      <c r="O165" s="1002">
        <f>活動計画書!T185</f>
        <v>0</v>
      </c>
      <c r="P165" s="1003"/>
      <c r="Q165" s="1004">
        <f t="shared" si="1"/>
        <v>0</v>
      </c>
      <c r="R165" s="1003"/>
      <c r="S165" s="1007">
        <f t="shared" si="2"/>
        <v>0</v>
      </c>
      <c r="T165" s="1003"/>
      <c r="U165" s="1007">
        <f t="shared" si="3"/>
        <v>0</v>
      </c>
      <c r="V165" s="1005" t="str">
        <f t="shared" si="4"/>
        <v/>
      </c>
      <c r="W165" s="1006">
        <f t="shared" si="5"/>
        <v>0</v>
      </c>
      <c r="X165" s="2005"/>
      <c r="Y165" s="2007"/>
      <c r="AC165" s="889">
        <f t="shared" si="6"/>
        <v>0</v>
      </c>
    </row>
    <row r="166" spans="2:29" s="378" customFormat="1" ht="20" customHeight="1" x14ac:dyDescent="0.2">
      <c r="B166" s="1916">
        <f>活動計画書!B187</f>
        <v>0</v>
      </c>
      <c r="C166" s="1916"/>
      <c r="D166" s="2017">
        <f>活動計画書!D187</f>
        <v>0</v>
      </c>
      <c r="E166" s="2017"/>
      <c r="F166" s="2017"/>
      <c r="G166" s="1887">
        <f>活動計画書!H187</f>
        <v>0</v>
      </c>
      <c r="H166" s="1888"/>
      <c r="I166" s="1888"/>
      <c r="J166" s="1888"/>
      <c r="K166" s="1889"/>
      <c r="L166" s="886" t="str">
        <f>IF(活動計画書!O187="","",活動計画書!O187)</f>
        <v/>
      </c>
      <c r="M166" s="888">
        <f>活動計画書!Q187</f>
        <v>0</v>
      </c>
      <c r="N166" s="1001" t="str">
        <f>IF(活動計画書!R186="","",活動計画書!R186)</f>
        <v/>
      </c>
      <c r="O166" s="1002">
        <f>活動計画書!T186</f>
        <v>0</v>
      </c>
      <c r="P166" s="1003"/>
      <c r="Q166" s="1004">
        <f t="shared" si="1"/>
        <v>0</v>
      </c>
      <c r="R166" s="1003"/>
      <c r="S166" s="1007">
        <f t="shared" si="2"/>
        <v>0</v>
      </c>
      <c r="T166" s="1003"/>
      <c r="U166" s="1007">
        <f t="shared" si="3"/>
        <v>0</v>
      </c>
      <c r="V166" s="1005" t="str">
        <f t="shared" si="4"/>
        <v/>
      </c>
      <c r="W166" s="1006">
        <f t="shared" si="5"/>
        <v>0</v>
      </c>
      <c r="X166" s="2005"/>
      <c r="Y166" s="2007"/>
      <c r="AC166" s="889">
        <f>D166</f>
        <v>0</v>
      </c>
    </row>
    <row r="167" spans="2:29" ht="20" customHeight="1" x14ac:dyDescent="0.2">
      <c r="B167" s="2015"/>
      <c r="C167" s="2015"/>
      <c r="D167" s="857" t="s">
        <v>685</v>
      </c>
      <c r="E167" s="857"/>
      <c r="F167" s="857"/>
      <c r="G167" s="858"/>
      <c r="H167" s="858"/>
      <c r="I167" s="858"/>
      <c r="J167" s="858"/>
      <c r="K167" s="858"/>
      <c r="L167" s="859"/>
      <c r="M167" s="860"/>
      <c r="N167" s="861"/>
      <c r="O167" s="862"/>
      <c r="P167" s="861"/>
      <c r="Q167" s="862"/>
      <c r="R167" s="861"/>
      <c r="S167" s="862"/>
      <c r="T167" s="856"/>
      <c r="U167" s="856"/>
      <c r="V167" s="1000"/>
      <c r="W167" s="1000"/>
      <c r="X167" s="1000"/>
      <c r="Y167" s="1000"/>
      <c r="AC167" s="889" t="str">
        <f>D167</f>
        <v>「活動計画書」と同じ行数になるよう、この線より上に行を挿入してください。</v>
      </c>
    </row>
    <row r="168" spans="2:29" ht="21" customHeight="1" x14ac:dyDescent="0.2">
      <c r="B168" s="378"/>
      <c r="D168" s="863"/>
      <c r="E168" s="863"/>
      <c r="F168" s="863"/>
      <c r="G168" s="863"/>
      <c r="H168" s="863"/>
      <c r="I168" s="863"/>
      <c r="J168" s="863"/>
      <c r="K168" s="863"/>
      <c r="L168" s="863"/>
      <c r="M168" s="863"/>
      <c r="AC168" s="855"/>
    </row>
    <row r="169" spans="2:29" ht="15" customHeight="1" x14ac:dyDescent="0.2">
      <c r="B169" s="864"/>
      <c r="C169" s="865"/>
      <c r="D169" s="866"/>
      <c r="E169" s="866"/>
      <c r="F169" s="866"/>
      <c r="G169" s="866"/>
      <c r="H169" s="866"/>
      <c r="I169" s="866"/>
      <c r="J169" s="866"/>
      <c r="K169" s="866"/>
      <c r="L169" s="866"/>
      <c r="M169" s="866"/>
      <c r="N169" s="865"/>
      <c r="O169" s="865"/>
      <c r="P169" s="865"/>
      <c r="Q169" s="865"/>
      <c r="R169" s="865"/>
      <c r="S169" s="865"/>
      <c r="T169" s="865"/>
      <c r="U169" s="865"/>
      <c r="V169" s="865"/>
      <c r="W169" s="865"/>
      <c r="X169" s="865"/>
      <c r="Y169" s="867"/>
      <c r="AC169" s="855"/>
    </row>
    <row r="170" spans="2:29" s="378" customFormat="1" ht="15" customHeight="1" x14ac:dyDescent="0.2">
      <c r="B170" s="868" t="s">
        <v>76</v>
      </c>
      <c r="C170" s="465"/>
      <c r="D170" s="465"/>
      <c r="E170" s="465"/>
      <c r="F170" s="465"/>
      <c r="G170" s="388"/>
      <c r="H170" s="388"/>
      <c r="I170" s="466"/>
      <c r="J170" s="466"/>
      <c r="K170" s="466"/>
      <c r="L170" s="466"/>
      <c r="Y170" s="869"/>
    </row>
    <row r="171" spans="2:29" s="378" customFormat="1" ht="15" customHeight="1" x14ac:dyDescent="0.2">
      <c r="B171" s="870" t="s">
        <v>73</v>
      </c>
      <c r="C171" s="377"/>
      <c r="D171" s="377"/>
      <c r="E171" s="377"/>
      <c r="F171" s="377"/>
      <c r="G171" s="377"/>
      <c r="H171" s="377"/>
      <c r="I171" s="377"/>
      <c r="J171" s="377"/>
      <c r="K171" s="377"/>
      <c r="L171" s="2096"/>
      <c r="M171" s="2097"/>
      <c r="N171" s="456"/>
      <c r="O171" s="456"/>
      <c r="P171" s="456"/>
      <c r="Q171" s="456"/>
      <c r="R171" s="456"/>
      <c r="S171" s="456"/>
      <c r="T171" s="456"/>
      <c r="U171" s="456"/>
      <c r="V171" s="456"/>
      <c r="W171" s="456"/>
      <c r="X171" s="456"/>
      <c r="Y171" s="871"/>
      <c r="Z171" s="456"/>
      <c r="AA171" s="456"/>
      <c r="AB171" s="456"/>
    </row>
    <row r="172" spans="2:29" s="378" customFormat="1" ht="15" customHeight="1" x14ac:dyDescent="0.2">
      <c r="B172" s="870"/>
      <c r="C172" s="377"/>
      <c r="D172" s="377"/>
      <c r="E172" s="377"/>
      <c r="F172" s="377"/>
      <c r="G172" s="377"/>
      <c r="H172" s="377"/>
      <c r="I172" s="377"/>
      <c r="J172" s="377"/>
      <c r="K172" s="377"/>
      <c r="L172" s="872"/>
      <c r="M172" s="872"/>
      <c r="N172" s="456"/>
      <c r="O172" s="456"/>
      <c r="P172" s="456"/>
      <c r="Q172" s="456"/>
      <c r="R172" s="456"/>
      <c r="S172" s="456"/>
      <c r="T172" s="456"/>
      <c r="U172" s="456"/>
      <c r="V172" s="456"/>
      <c r="W172" s="456"/>
      <c r="X172" s="456"/>
      <c r="Y172" s="871"/>
      <c r="Z172" s="456"/>
      <c r="AA172" s="456"/>
      <c r="AB172" s="456"/>
    </row>
    <row r="173" spans="2:29" s="378" customFormat="1" ht="15" customHeight="1" x14ac:dyDescent="0.2">
      <c r="B173" s="870" t="s">
        <v>1311</v>
      </c>
      <c r="C173" s="377"/>
      <c r="D173" s="377"/>
      <c r="E173" s="377"/>
      <c r="F173" s="377"/>
      <c r="G173" s="377"/>
      <c r="H173" s="377"/>
      <c r="I173" s="377"/>
      <c r="J173" s="377"/>
      <c r="K173" s="377"/>
      <c r="L173" s="2095"/>
      <c r="M173" s="2095"/>
      <c r="N173" s="456"/>
      <c r="O173" s="456"/>
      <c r="P173" s="456"/>
      <c r="Q173" s="456"/>
      <c r="R173" s="456"/>
      <c r="S173" s="456"/>
      <c r="T173" s="456"/>
      <c r="U173" s="456"/>
      <c r="V173" s="456"/>
      <c r="W173" s="456"/>
      <c r="X173" s="456"/>
      <c r="Y173" s="871"/>
      <c r="Z173" s="456"/>
      <c r="AA173" s="456"/>
      <c r="AB173" s="456"/>
    </row>
    <row r="174" spans="2:29" s="378" customFormat="1" ht="15" customHeight="1" x14ac:dyDescent="0.2">
      <c r="B174" s="870"/>
      <c r="C174" s="377"/>
      <c r="D174" s="377"/>
      <c r="E174" s="377"/>
      <c r="F174" s="377"/>
      <c r="G174" s="377"/>
      <c r="H174" s="377"/>
      <c r="I174" s="377"/>
      <c r="J174" s="377"/>
      <c r="K174" s="377"/>
      <c r="L174" s="377"/>
      <c r="M174" s="377"/>
      <c r="N174" s="377"/>
      <c r="O174" s="456"/>
      <c r="P174" s="456"/>
      <c r="R174" s="456"/>
      <c r="S174" s="456"/>
      <c r="T174" s="456"/>
      <c r="U174" s="456"/>
      <c r="V174" s="456"/>
      <c r="W174" s="456"/>
      <c r="X174" s="456"/>
      <c r="Y174" s="871"/>
      <c r="Z174" s="456"/>
      <c r="AA174" s="456"/>
      <c r="AB174" s="456"/>
    </row>
    <row r="175" spans="2:29" s="378" customFormat="1" ht="53" customHeight="1" x14ac:dyDescent="0.2">
      <c r="B175" s="870"/>
      <c r="C175" s="377" t="s">
        <v>1312</v>
      </c>
      <c r="D175" s="377"/>
      <c r="E175" s="377"/>
      <c r="F175" s="377"/>
      <c r="G175" s="377"/>
      <c r="H175" s="377"/>
      <c r="I175" s="377"/>
      <c r="J175" s="377"/>
      <c r="K175" s="377"/>
      <c r="L175" s="2094"/>
      <c r="M175" s="2094"/>
      <c r="N175" s="2094"/>
      <c r="O175" s="2094"/>
      <c r="P175" s="2094"/>
      <c r="Q175" s="2094"/>
      <c r="R175" s="2094"/>
      <c r="S175" s="2094"/>
      <c r="T175" s="2094"/>
      <c r="U175" s="2094"/>
      <c r="V175" s="2094"/>
      <c r="W175" s="2094"/>
      <c r="X175" s="2094"/>
      <c r="Y175" s="871"/>
      <c r="Z175" s="456"/>
      <c r="AA175" s="456"/>
      <c r="AB175" s="456"/>
    </row>
    <row r="176" spans="2:29" s="378" customFormat="1" ht="15" customHeight="1" x14ac:dyDescent="0.2">
      <c r="B176" s="870"/>
      <c r="C176" s="377" t="s">
        <v>1313</v>
      </c>
      <c r="D176" s="377"/>
      <c r="E176" s="377"/>
      <c r="F176" s="377"/>
      <c r="G176" s="377"/>
      <c r="H176" s="377"/>
      <c r="I176" s="377"/>
      <c r="J176" s="377"/>
      <c r="K176" s="377"/>
      <c r="L176" s="377"/>
      <c r="M176" s="377"/>
      <c r="N176" s="377"/>
      <c r="O176" s="456"/>
      <c r="P176" s="456"/>
      <c r="Q176" s="456"/>
      <c r="R176" s="456"/>
      <c r="S176" s="456"/>
      <c r="T176" s="456"/>
      <c r="U176" s="456"/>
      <c r="V176" s="456"/>
      <c r="W176" s="456"/>
      <c r="X176" s="456"/>
      <c r="Y176" s="871"/>
      <c r="Z176" s="456"/>
      <c r="AA176" s="456"/>
      <c r="AB176" s="456"/>
    </row>
    <row r="177" spans="2:28" s="378" customFormat="1" ht="15" customHeight="1" x14ac:dyDescent="0.2">
      <c r="B177" s="870"/>
      <c r="C177" s="377"/>
      <c r="D177" s="377"/>
      <c r="E177" s="377"/>
      <c r="F177" s="377"/>
      <c r="G177" s="377"/>
      <c r="H177" s="377"/>
      <c r="I177" s="377"/>
      <c r="J177" s="377"/>
      <c r="K177" s="377"/>
      <c r="L177" s="377"/>
      <c r="M177" s="377"/>
      <c r="N177" s="377"/>
      <c r="O177" s="456"/>
      <c r="P177" s="456"/>
      <c r="Q177" s="456"/>
      <c r="R177" s="456"/>
      <c r="S177" s="456"/>
      <c r="T177" s="456"/>
      <c r="U177" s="456"/>
      <c r="V177" s="456"/>
      <c r="W177" s="456"/>
      <c r="X177" s="456"/>
      <c r="Y177" s="871"/>
      <c r="Z177" s="456"/>
      <c r="AA177" s="456"/>
      <c r="AB177" s="456"/>
    </row>
    <row r="178" spans="2:28" s="378" customFormat="1" ht="15" customHeight="1" x14ac:dyDescent="0.2">
      <c r="B178" s="870" t="s">
        <v>1314</v>
      </c>
      <c r="C178" s="377"/>
      <c r="D178" s="377"/>
      <c r="E178" s="377"/>
      <c r="F178" s="377"/>
      <c r="G178" s="377"/>
      <c r="H178" s="377"/>
      <c r="I178" s="377"/>
      <c r="J178" s="377"/>
      <c r="K178" s="377"/>
      <c r="L178" s="2095"/>
      <c r="M178" s="2095"/>
      <c r="N178" s="377"/>
      <c r="O178" s="456"/>
      <c r="P178" s="456"/>
      <c r="Q178" s="456"/>
      <c r="R178" s="456"/>
      <c r="S178" s="456"/>
      <c r="T178" s="456"/>
      <c r="U178" s="456"/>
      <c r="V178" s="456"/>
      <c r="W178" s="456"/>
      <c r="X178" s="456"/>
      <c r="Y178" s="871"/>
      <c r="Z178" s="456"/>
      <c r="AA178" s="456"/>
      <c r="AB178" s="456"/>
    </row>
    <row r="179" spans="2:28" s="378" customFormat="1" ht="15" customHeight="1" x14ac:dyDescent="0.2">
      <c r="B179" s="873"/>
      <c r="C179" s="874"/>
      <c r="D179" s="874"/>
      <c r="E179" s="874"/>
      <c r="F179" s="874"/>
      <c r="G179" s="874"/>
      <c r="H179" s="874"/>
      <c r="I179" s="874"/>
      <c r="J179" s="874"/>
      <c r="K179" s="875"/>
      <c r="L179" s="875"/>
      <c r="M179" s="875"/>
      <c r="N179" s="875"/>
      <c r="O179" s="876"/>
      <c r="P179" s="876"/>
      <c r="Q179" s="876"/>
      <c r="R179" s="876"/>
      <c r="S179" s="876"/>
      <c r="T179" s="876"/>
      <c r="U179" s="876"/>
      <c r="V179" s="876"/>
      <c r="W179" s="876"/>
      <c r="X179" s="876"/>
      <c r="Y179" s="877"/>
      <c r="Z179" s="456"/>
      <c r="AA179" s="456"/>
      <c r="AB179" s="456"/>
    </row>
    <row r="180" spans="2:28" ht="15" customHeight="1" x14ac:dyDescent="0.2"/>
    <row r="181" spans="2:28" ht="15" customHeight="1" x14ac:dyDescent="0.2">
      <c r="B181" s="878"/>
      <c r="C181" s="865"/>
      <c r="D181" s="865"/>
      <c r="E181" s="865"/>
      <c r="F181" s="865"/>
      <c r="G181" s="865"/>
      <c r="H181" s="865"/>
      <c r="I181" s="865"/>
      <c r="J181" s="865"/>
      <c r="K181" s="865"/>
      <c r="L181" s="865"/>
      <c r="M181" s="865"/>
      <c r="N181" s="865"/>
      <c r="O181" s="865"/>
      <c r="P181" s="865"/>
      <c r="Q181" s="865"/>
      <c r="R181" s="865"/>
      <c r="S181" s="865"/>
      <c r="T181" s="865"/>
      <c r="U181" s="865"/>
      <c r="V181" s="865"/>
      <c r="W181" s="867"/>
    </row>
    <row r="182" spans="2:28" ht="15" customHeight="1" x14ac:dyDescent="0.2">
      <c r="B182" s="870" t="s">
        <v>1315</v>
      </c>
      <c r="W182" s="879"/>
    </row>
    <row r="183" spans="2:28" ht="15" customHeight="1" x14ac:dyDescent="0.2">
      <c r="B183" s="870" t="s">
        <v>1316</v>
      </c>
      <c r="S183" s="2096"/>
      <c r="T183" s="2098"/>
      <c r="U183" s="2098"/>
      <c r="V183" s="2097"/>
      <c r="W183" s="879"/>
    </row>
    <row r="184" spans="2:28" ht="15" customHeight="1" x14ac:dyDescent="0.2">
      <c r="B184" s="870" t="s">
        <v>1317</v>
      </c>
      <c r="W184" s="879"/>
    </row>
    <row r="185" spans="2:28" ht="15" customHeight="1" x14ac:dyDescent="0.2">
      <c r="B185" s="870"/>
      <c r="D185" s="377" t="s">
        <v>1318</v>
      </c>
      <c r="S185" s="2096"/>
      <c r="T185" s="2098"/>
      <c r="U185" s="2098"/>
      <c r="V185" s="2097"/>
      <c r="W185" s="879"/>
    </row>
    <row r="186" spans="2:28" ht="15" customHeight="1" x14ac:dyDescent="0.2">
      <c r="B186" s="870"/>
      <c r="D186" s="377" t="s">
        <v>1319</v>
      </c>
      <c r="S186" s="2096" t="s">
        <v>1420</v>
      </c>
      <c r="T186" s="2098"/>
      <c r="U186" s="2098"/>
      <c r="V186" s="2097"/>
      <c r="W186" s="879"/>
    </row>
    <row r="187" spans="2:28" ht="15" customHeight="1" x14ac:dyDescent="0.2">
      <c r="B187" s="870" t="s">
        <v>1320</v>
      </c>
      <c r="S187" s="2096" t="s">
        <v>1420</v>
      </c>
      <c r="T187" s="2098"/>
      <c r="U187" s="2098"/>
      <c r="V187" s="2097"/>
      <c r="W187" s="879"/>
    </row>
    <row r="188" spans="2:28" ht="15" customHeight="1" x14ac:dyDescent="0.2">
      <c r="B188" s="870" t="s">
        <v>1321</v>
      </c>
      <c r="C188" s="377" t="s">
        <v>1322</v>
      </c>
      <c r="W188" s="879"/>
    </row>
    <row r="189" spans="2:28" ht="15" customHeight="1" x14ac:dyDescent="0.2">
      <c r="B189" s="870" t="s">
        <v>1323</v>
      </c>
      <c r="S189" s="2096"/>
      <c r="T189" s="2098"/>
      <c r="U189" s="2098"/>
      <c r="V189" s="2097"/>
      <c r="W189" s="879"/>
    </row>
    <row r="190" spans="2:28" x14ac:dyDescent="0.2">
      <c r="B190" s="873"/>
      <c r="C190" s="874"/>
      <c r="D190" s="874"/>
      <c r="E190" s="874"/>
      <c r="F190" s="874"/>
      <c r="G190" s="874"/>
      <c r="H190" s="874"/>
      <c r="I190" s="874"/>
      <c r="J190" s="874"/>
      <c r="K190" s="874"/>
      <c r="L190" s="874"/>
      <c r="M190" s="874"/>
      <c r="N190" s="874"/>
      <c r="O190" s="874"/>
      <c r="P190" s="874"/>
      <c r="Q190" s="874"/>
      <c r="R190" s="874"/>
      <c r="S190" s="874"/>
      <c r="T190" s="874"/>
      <c r="U190" s="874"/>
      <c r="V190" s="874"/>
      <c r="W190" s="880"/>
    </row>
  </sheetData>
  <sheetProtection sheet="1" formatCells="0" formatRows="0"/>
  <dataConsolidate/>
  <mergeCells count="341">
    <mergeCell ref="L178:M178"/>
    <mergeCell ref="L171:M171"/>
    <mergeCell ref="L173:M173"/>
    <mergeCell ref="S183:V183"/>
    <mergeCell ref="S185:V185"/>
    <mergeCell ref="S186:V186"/>
    <mergeCell ref="S187:V187"/>
    <mergeCell ref="S189:V189"/>
    <mergeCell ref="X157:Y157"/>
    <mergeCell ref="X158:Y158"/>
    <mergeCell ref="X159:Y159"/>
    <mergeCell ref="X160:Y160"/>
    <mergeCell ref="X161:Y161"/>
    <mergeCell ref="X162:Y162"/>
    <mergeCell ref="X163:Y163"/>
    <mergeCell ref="X164:Y164"/>
    <mergeCell ref="X165:Y165"/>
    <mergeCell ref="X166:Y166"/>
    <mergeCell ref="N148:W150"/>
    <mergeCell ref="B154:O154"/>
    <mergeCell ref="P154:Y154"/>
    <mergeCell ref="N155:O156"/>
    <mergeCell ref="P155:W155"/>
    <mergeCell ref="X155:Y156"/>
    <mergeCell ref="T156:U156"/>
    <mergeCell ref="V156:W156"/>
    <mergeCell ref="L175:X175"/>
    <mergeCell ref="B166:C166"/>
    <mergeCell ref="D166:F166"/>
    <mergeCell ref="G166:K166"/>
    <mergeCell ref="G157:K157"/>
    <mergeCell ref="P90:W90"/>
    <mergeCell ref="P91:W91"/>
    <mergeCell ref="P92:W92"/>
    <mergeCell ref="P120:W120"/>
    <mergeCell ref="P122:W122"/>
    <mergeCell ref="P123:W123"/>
    <mergeCell ref="P124:W124"/>
    <mergeCell ref="P113:W113"/>
    <mergeCell ref="P114:W114"/>
    <mergeCell ref="P115:W115"/>
    <mergeCell ref="P116:W116"/>
    <mergeCell ref="P117:W117"/>
    <mergeCell ref="P118:W118"/>
    <mergeCell ref="P108:W108"/>
    <mergeCell ref="P109:W109"/>
    <mergeCell ref="P110:W110"/>
    <mergeCell ref="P111:W111"/>
    <mergeCell ref="P112:W112"/>
    <mergeCell ref="P104:W104"/>
    <mergeCell ref="P105:W105"/>
    <mergeCell ref="P106:W106"/>
    <mergeCell ref="P107:W107"/>
    <mergeCell ref="P82:W82"/>
    <mergeCell ref="P83:W83"/>
    <mergeCell ref="P84:W84"/>
    <mergeCell ref="P85:W85"/>
    <mergeCell ref="P79:W79"/>
    <mergeCell ref="P80:W80"/>
    <mergeCell ref="P81:W81"/>
    <mergeCell ref="P87:W88"/>
    <mergeCell ref="P89:W89"/>
    <mergeCell ref="P70:W70"/>
    <mergeCell ref="P71:W71"/>
    <mergeCell ref="P72:W72"/>
    <mergeCell ref="P73:W73"/>
    <mergeCell ref="P74:W74"/>
    <mergeCell ref="P75:W75"/>
    <mergeCell ref="P76:W76"/>
    <mergeCell ref="P77:W77"/>
    <mergeCell ref="P78:W78"/>
    <mergeCell ref="P64:W64"/>
    <mergeCell ref="P65:W65"/>
    <mergeCell ref="P66:W66"/>
    <mergeCell ref="P67:W67"/>
    <mergeCell ref="P68:W68"/>
    <mergeCell ref="V69:W69"/>
    <mergeCell ref="F68:M69"/>
    <mergeCell ref="O68:O69"/>
    <mergeCell ref="P69:S69"/>
    <mergeCell ref="P29:Y29"/>
    <mergeCell ref="P30:Y30"/>
    <mergeCell ref="P31:Y31"/>
    <mergeCell ref="P32:Y32"/>
    <mergeCell ref="P33:Y33"/>
    <mergeCell ref="P34:Y34"/>
    <mergeCell ref="P36:Y36"/>
    <mergeCell ref="P37:Y37"/>
    <mergeCell ref="P38:Y38"/>
    <mergeCell ref="S3:X3"/>
    <mergeCell ref="Q6:X6"/>
    <mergeCell ref="Q7:X7"/>
    <mergeCell ref="B12:W12"/>
    <mergeCell ref="C14:X15"/>
    <mergeCell ref="C16:X17"/>
    <mergeCell ref="C21:W21"/>
    <mergeCell ref="O25:Y25"/>
    <mergeCell ref="P28:Y28"/>
    <mergeCell ref="B13:L13"/>
    <mergeCell ref="C18:T18"/>
    <mergeCell ref="C19:M19"/>
    <mergeCell ref="C20:U20"/>
    <mergeCell ref="A24:Z24"/>
    <mergeCell ref="M25:N25"/>
    <mergeCell ref="L28:O28"/>
    <mergeCell ref="C4:D4"/>
    <mergeCell ref="O87:O88"/>
    <mergeCell ref="B89:C95"/>
    <mergeCell ref="E103:M103"/>
    <mergeCell ref="E109:M109"/>
    <mergeCell ref="E114:M114"/>
    <mergeCell ref="C114:D119"/>
    <mergeCell ref="B122:D122"/>
    <mergeCell ref="E110:M110"/>
    <mergeCell ref="G95:M95"/>
    <mergeCell ref="D95:F95"/>
    <mergeCell ref="E111:M111"/>
    <mergeCell ref="E115:M115"/>
    <mergeCell ref="E116:M116"/>
    <mergeCell ref="E119:U119"/>
    <mergeCell ref="B98:D98"/>
    <mergeCell ref="B109:B120"/>
    <mergeCell ref="D90:M90"/>
    <mergeCell ref="D91:M91"/>
    <mergeCell ref="D92:M92"/>
    <mergeCell ref="B87:C88"/>
    <mergeCell ref="B99:B108"/>
    <mergeCell ref="E101:M101"/>
    <mergeCell ref="E102:M102"/>
    <mergeCell ref="D89:M89"/>
    <mergeCell ref="F79:M79"/>
    <mergeCell ref="F76:M76"/>
    <mergeCell ref="F77:M77"/>
    <mergeCell ref="F81:M81"/>
    <mergeCell ref="F80:M80"/>
    <mergeCell ref="F72:M72"/>
    <mergeCell ref="F78:M78"/>
    <mergeCell ref="F73:M73"/>
    <mergeCell ref="F74:M74"/>
    <mergeCell ref="F75:M75"/>
    <mergeCell ref="C109:D113"/>
    <mergeCell ref="E113:M113"/>
    <mergeCell ref="E112:M112"/>
    <mergeCell ref="B160:C160"/>
    <mergeCell ref="D157:F157"/>
    <mergeCell ref="D158:F158"/>
    <mergeCell ref="B164:C164"/>
    <mergeCell ref="D165:F165"/>
    <mergeCell ref="G161:K161"/>
    <mergeCell ref="G160:K160"/>
    <mergeCell ref="D159:F159"/>
    <mergeCell ref="B155:C156"/>
    <mergeCell ref="D155:F156"/>
    <mergeCell ref="E122:M122"/>
    <mergeCell ref="E120:M120"/>
    <mergeCell ref="B148:M148"/>
    <mergeCell ref="B131:E131"/>
    <mergeCell ref="F131:J131"/>
    <mergeCell ref="B132:E132"/>
    <mergeCell ref="F132:J132"/>
    <mergeCell ref="F134:J134"/>
    <mergeCell ref="B144:M144"/>
    <mergeCell ref="E123:M123"/>
    <mergeCell ref="E124:M124"/>
    <mergeCell ref="C64:E65"/>
    <mergeCell ref="C105:D108"/>
    <mergeCell ref="C68:C81"/>
    <mergeCell ref="L48:O48"/>
    <mergeCell ref="A57:Z57"/>
    <mergeCell ref="F64:M64"/>
    <mergeCell ref="B167:C167"/>
    <mergeCell ref="L156:M156"/>
    <mergeCell ref="B165:C165"/>
    <mergeCell ref="B161:C161"/>
    <mergeCell ref="B162:C162"/>
    <mergeCell ref="B163:C163"/>
    <mergeCell ref="B157:C157"/>
    <mergeCell ref="B158:C158"/>
    <mergeCell ref="D160:F160"/>
    <mergeCell ref="D161:F161"/>
    <mergeCell ref="D162:F162"/>
    <mergeCell ref="D163:F163"/>
    <mergeCell ref="D164:F164"/>
    <mergeCell ref="G158:K158"/>
    <mergeCell ref="G159:K159"/>
    <mergeCell ref="G165:K165"/>
    <mergeCell ref="G164:K164"/>
    <mergeCell ref="G163:K163"/>
    <mergeCell ref="L45:O45"/>
    <mergeCell ref="K55:O55"/>
    <mergeCell ref="K56:O56"/>
    <mergeCell ref="P63:W63"/>
    <mergeCell ref="F63:M63"/>
    <mergeCell ref="P40:Y40"/>
    <mergeCell ref="P41:Y41"/>
    <mergeCell ref="P42:Y42"/>
    <mergeCell ref="P43:Y43"/>
    <mergeCell ref="P44:Y44"/>
    <mergeCell ref="P45:Y45"/>
    <mergeCell ref="P46:Y46"/>
    <mergeCell ref="P47:Y47"/>
    <mergeCell ref="P48:Y48"/>
    <mergeCell ref="P93:W93"/>
    <mergeCell ref="P94:W94"/>
    <mergeCell ref="P95:W95"/>
    <mergeCell ref="P98:W98"/>
    <mergeCell ref="P99:W99"/>
    <mergeCell ref="P100:W100"/>
    <mergeCell ref="P101:W101"/>
    <mergeCell ref="P102:W102"/>
    <mergeCell ref="P103:W103"/>
    <mergeCell ref="L43:O43"/>
    <mergeCell ref="D45:K45"/>
    <mergeCell ref="D32:K32"/>
    <mergeCell ref="D33:K33"/>
    <mergeCell ref="B28:B34"/>
    <mergeCell ref="C28:K28"/>
    <mergeCell ref="L29:O29"/>
    <mergeCell ref="E105:M105"/>
    <mergeCell ref="E106:M106"/>
    <mergeCell ref="D37:K37"/>
    <mergeCell ref="L37:O37"/>
    <mergeCell ref="L39:O39"/>
    <mergeCell ref="L46:O46"/>
    <mergeCell ref="L47:O47"/>
    <mergeCell ref="D43:K43"/>
    <mergeCell ref="D44:K44"/>
    <mergeCell ref="B52:E52"/>
    <mergeCell ref="B63:E63"/>
    <mergeCell ref="B59:U59"/>
    <mergeCell ref="F55:J55"/>
    <mergeCell ref="F56:J56"/>
    <mergeCell ref="B60:Z60"/>
    <mergeCell ref="F52:K52"/>
    <mergeCell ref="L44:O44"/>
    <mergeCell ref="B123:D128"/>
    <mergeCell ref="B130:Q130"/>
    <mergeCell ref="E98:M98"/>
    <mergeCell ref="D94:M94"/>
    <mergeCell ref="D93:M93"/>
    <mergeCell ref="C99:D103"/>
    <mergeCell ref="E99:M99"/>
    <mergeCell ref="D29:K29"/>
    <mergeCell ref="D30:K30"/>
    <mergeCell ref="D31:K31"/>
    <mergeCell ref="D41:K41"/>
    <mergeCell ref="B36:B48"/>
    <mergeCell ref="P39:Y39"/>
    <mergeCell ref="L36:O36"/>
    <mergeCell ref="L41:O41"/>
    <mergeCell ref="D47:K47"/>
    <mergeCell ref="C34:K34"/>
    <mergeCell ref="C48:K48"/>
    <mergeCell ref="D38:K38"/>
    <mergeCell ref="D39:K39"/>
    <mergeCell ref="D40:K40"/>
    <mergeCell ref="L38:O38"/>
    <mergeCell ref="L40:O40"/>
    <mergeCell ref="D46:K46"/>
    <mergeCell ref="E128:M128"/>
    <mergeCell ref="N141:N142"/>
    <mergeCell ref="B145:M146"/>
    <mergeCell ref="B139:N139"/>
    <mergeCell ref="E127:M127"/>
    <mergeCell ref="E125:M125"/>
    <mergeCell ref="S145:W146"/>
    <mergeCell ref="L31:O31"/>
    <mergeCell ref="L32:O32"/>
    <mergeCell ref="E100:M100"/>
    <mergeCell ref="C104:D104"/>
    <mergeCell ref="E118:M118"/>
    <mergeCell ref="E117:M117"/>
    <mergeCell ref="N145:N146"/>
    <mergeCell ref="O145:O146"/>
    <mergeCell ref="B141:M142"/>
    <mergeCell ref="E104:M104"/>
    <mergeCell ref="D87:M88"/>
    <mergeCell ref="N87:N88"/>
    <mergeCell ref="B64:B85"/>
    <mergeCell ref="C82:C85"/>
    <mergeCell ref="L33:O33"/>
    <mergeCell ref="L34:O34"/>
    <mergeCell ref="C36:K36"/>
    <mergeCell ref="P145:R146"/>
    <mergeCell ref="P125:W125"/>
    <mergeCell ref="P126:W126"/>
    <mergeCell ref="P127:W127"/>
    <mergeCell ref="P128:W128"/>
    <mergeCell ref="P140:W140"/>
    <mergeCell ref="P141:Q141"/>
    <mergeCell ref="R141:W142"/>
    <mergeCell ref="P142:Q142"/>
    <mergeCell ref="S144:W144"/>
    <mergeCell ref="E107:M107"/>
    <mergeCell ref="E108:M108"/>
    <mergeCell ref="G162:K162"/>
    <mergeCell ref="B135:E135"/>
    <mergeCell ref="F135:J135"/>
    <mergeCell ref="B136:E136"/>
    <mergeCell ref="F136:J136"/>
    <mergeCell ref="B137:E137"/>
    <mergeCell ref="F137:J137"/>
    <mergeCell ref="B149:M150"/>
    <mergeCell ref="B153:U153"/>
    <mergeCell ref="P156:Q156"/>
    <mergeCell ref="R156:S156"/>
    <mergeCell ref="G155:K156"/>
    <mergeCell ref="E126:M126"/>
    <mergeCell ref="O141:O142"/>
    <mergeCell ref="L155:M155"/>
    <mergeCell ref="B159:C159"/>
    <mergeCell ref="C120:D120"/>
    <mergeCell ref="B133:E133"/>
    <mergeCell ref="F133:J133"/>
    <mergeCell ref="B134:E134"/>
    <mergeCell ref="P144:R144"/>
    <mergeCell ref="B140:M140"/>
    <mergeCell ref="F82:M82"/>
    <mergeCell ref="B55:E55"/>
    <mergeCell ref="B56:E56"/>
    <mergeCell ref="L30:O30"/>
    <mergeCell ref="L42:O42"/>
    <mergeCell ref="D82:E83"/>
    <mergeCell ref="D84:E84"/>
    <mergeCell ref="D85:E85"/>
    <mergeCell ref="F83:M83"/>
    <mergeCell ref="N68:N69"/>
    <mergeCell ref="F65:M65"/>
    <mergeCell ref="F71:M71"/>
    <mergeCell ref="F70:M70"/>
    <mergeCell ref="D75:E77"/>
    <mergeCell ref="F66:M66"/>
    <mergeCell ref="F67:M67"/>
    <mergeCell ref="D68:E71"/>
    <mergeCell ref="F84:M84"/>
    <mergeCell ref="F85:M85"/>
    <mergeCell ref="D81:E81"/>
    <mergeCell ref="D72:E74"/>
    <mergeCell ref="D78:E80"/>
    <mergeCell ref="C66:E67"/>
    <mergeCell ref="D42:K42"/>
  </mergeCells>
  <phoneticPr fontId="4"/>
  <conditionalFormatting sqref="O25">
    <cfRule type="expression" dxfId="8" priority="32">
      <formula>#REF!=""</formula>
    </cfRule>
  </conditionalFormatting>
  <conditionalFormatting sqref="P46">
    <cfRule type="expression" dxfId="7" priority="10">
      <formula>$L$46&gt;0</formula>
    </cfRule>
  </conditionalFormatting>
  <conditionalFormatting sqref="P47">
    <cfRule type="expression" dxfId="6" priority="9">
      <formula>$L$47&gt;0</formula>
    </cfRule>
  </conditionalFormatting>
  <conditionalFormatting sqref="P64:W68">
    <cfRule type="expression" dxfId="5" priority="8">
      <formula>$O64="×"</formula>
    </cfRule>
  </conditionalFormatting>
  <conditionalFormatting sqref="P70:W85">
    <cfRule type="expression" dxfId="4" priority="7">
      <formula>$O70="×"</formula>
    </cfRule>
  </conditionalFormatting>
  <conditionalFormatting sqref="P89:W95">
    <cfRule type="expression" dxfId="3" priority="6">
      <formula>$O89="×"</formula>
    </cfRule>
  </conditionalFormatting>
  <conditionalFormatting sqref="P99:W118">
    <cfRule type="expression" dxfId="2" priority="3">
      <formula>$O99="×"</formula>
    </cfRule>
  </conditionalFormatting>
  <conditionalFormatting sqref="P120:W120">
    <cfRule type="expression" dxfId="1" priority="2">
      <formula>$O120="×"</formula>
    </cfRule>
  </conditionalFormatting>
  <conditionalFormatting sqref="P123:W128">
    <cfRule type="expression" dxfId="0" priority="1">
      <formula>$O123="×"</formula>
    </cfRule>
  </conditionalFormatting>
  <dataValidations count="7">
    <dataValidation type="list" allowBlank="1" showInputMessage="1" showErrorMessage="1" sqref="B56:O56 X157:Y166" xr:uid="{00000000-0002-0000-0F00-000000000000}">
      <formula1>B.○か空白</formula1>
    </dataValidation>
    <dataValidation type="list" allowBlank="1" showInputMessage="1" showErrorMessage="1" sqref="O151 O141:O142 O145:O147" xr:uid="{00000000-0002-0000-0F00-000001000000}">
      <formula1>Ｃ2.実施欄</formula1>
    </dataValidation>
    <dataValidation type="list" allowBlank="1" showInputMessage="1" showErrorMessage="1" sqref="N82:N85 N89:N95 N123:N128 N120 N75:N80 N99:N118 N141:N142 N145:N147" xr:uid="{00000000-0002-0000-0F00-000002000000}">
      <formula1>Ｃ1.計画欄</formula1>
    </dataValidation>
    <dataValidation type="list" allowBlank="1" showInputMessage="1" showErrorMessage="1" sqref="B157:C166" xr:uid="{00000000-0002-0000-0F00-000003000000}">
      <formula1>F.施設</formula1>
    </dataValidation>
    <dataValidation type="list" allowBlank="1" showInputMessage="1" sqref="D157:F166" xr:uid="{00000000-0002-0000-0F00-000004000000}">
      <formula1>M.長寿命化</formula1>
    </dataValidation>
    <dataValidation type="list" allowBlank="1" showInputMessage="1" showErrorMessage="1" sqref="Q160:Q166 O157:O166 M157:M166" xr:uid="{00000000-0002-0000-0F00-000005000000}">
      <formula1>G.単位</formula1>
    </dataValidation>
    <dataValidation type="list" allowBlank="1" showInputMessage="1" showErrorMessage="1" sqref="L171:M171 L173:M173 L178:M178 S183:V183 S185:V187 S189:V189" xr:uid="{B3D3BA6E-5929-4D6F-AFA2-20B75022CBA0}">
      <formula1>"○,　"</formula1>
    </dataValidation>
  </dataValidations>
  <printOptions horizontalCentered="1"/>
  <pageMargins left="0.59055118110236227" right="0.31496062992125984" top="0.59055118110236227" bottom="0.39370078740157483" header="0.51181102362204722" footer="0.51181102362204722"/>
  <pageSetup paperSize="9" scale="85" fitToWidth="0" fitToHeight="0" orientation="portrait" cellComments="asDisplayed" r:id="rId1"/>
  <headerFooter alignWithMargins="0"/>
  <rowBreaks count="6" manualBreakCount="6">
    <brk id="22" max="16383" man="1"/>
    <brk id="49" max="16383" man="1"/>
    <brk id="86" max="16383" man="1"/>
    <brk id="108" max="21" man="1"/>
    <brk id="129" max="21" man="1"/>
    <brk id="151" max="21" man="1"/>
  </rowBreaks>
  <ignoredErrors>
    <ignoredError sqref="C29:C33 C37 C41 C45:C4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W28"/>
  <sheetViews>
    <sheetView view="pageBreakPreview" zoomScale="85" zoomScaleNormal="100" zoomScaleSheetLayoutView="85" workbookViewId="0">
      <selection activeCell="D21" sqref="D21"/>
    </sheetView>
  </sheetViews>
  <sheetFormatPr defaultColWidth="9" defaultRowHeight="17.5" x14ac:dyDescent="0.2"/>
  <cols>
    <col min="1" max="2" width="2.7265625" style="1" customWidth="1"/>
    <col min="3" max="3" width="13" style="1" customWidth="1"/>
    <col min="4" max="4" width="13.7265625" style="1" customWidth="1"/>
    <col min="5" max="5" width="54.26953125" style="1" customWidth="1"/>
    <col min="6" max="6" width="1.453125" style="1" customWidth="1"/>
    <col min="7" max="7" width="5.7265625" style="1" customWidth="1"/>
    <col min="8" max="16384" width="9" style="1"/>
  </cols>
  <sheetData>
    <row r="1" spans="1:257" ht="24" customHeight="1" x14ac:dyDescent="0.2">
      <c r="A1" s="207" t="s">
        <v>966</v>
      </c>
      <c r="B1" s="121"/>
      <c r="C1" s="121"/>
      <c r="D1" s="121"/>
      <c r="E1" s="121"/>
      <c r="F1" s="121"/>
    </row>
    <row r="2" spans="1:257" ht="36.75" customHeight="1" x14ac:dyDescent="0.2">
      <c r="B2" s="1046" t="s">
        <v>969</v>
      </c>
      <c r="C2" s="1046"/>
      <c r="D2" s="1046"/>
      <c r="E2" s="1046"/>
    </row>
    <row r="3" spans="1:257" ht="40.5" customHeight="1" x14ac:dyDescent="0.2">
      <c r="B3" s="1046" t="s">
        <v>965</v>
      </c>
      <c r="C3" s="1046"/>
      <c r="D3" s="1046"/>
      <c r="E3" s="1046"/>
    </row>
    <row r="4" spans="1:257" ht="23.25" customHeight="1" x14ac:dyDescent="0.2">
      <c r="A4" s="207" t="s">
        <v>308</v>
      </c>
      <c r="B4" s="120"/>
      <c r="C4" s="121"/>
      <c r="D4" s="120"/>
      <c r="E4" s="120"/>
      <c r="F4" s="121"/>
      <c r="G4" s="121"/>
      <c r="H4" s="121"/>
      <c r="I4" s="1043"/>
      <c r="J4" s="1043"/>
      <c r="K4" s="1043"/>
      <c r="L4" s="1043"/>
      <c r="M4" s="1043"/>
      <c r="N4" s="1043"/>
      <c r="O4" s="1043"/>
      <c r="P4" s="1043"/>
      <c r="Q4" s="1043"/>
      <c r="R4" s="1043"/>
      <c r="S4" s="1043"/>
      <c r="T4" s="1043"/>
      <c r="U4" s="1043"/>
      <c r="V4" s="1043"/>
      <c r="W4" s="1043"/>
      <c r="X4" s="1043"/>
      <c r="Y4" s="1043"/>
      <c r="Z4" s="1043"/>
      <c r="AA4" s="1043"/>
      <c r="AB4" s="1043"/>
      <c r="AC4" s="1043"/>
      <c r="AD4" s="1043"/>
      <c r="AE4" s="1043"/>
      <c r="AF4" s="1043"/>
      <c r="AG4" s="1043"/>
      <c r="AH4" s="1043"/>
      <c r="AI4" s="1043"/>
      <c r="AJ4" s="1043"/>
      <c r="AK4" s="1043"/>
      <c r="AL4" s="1043"/>
      <c r="AM4" s="1043"/>
      <c r="AN4" s="1043"/>
      <c r="AO4" s="1043"/>
      <c r="AP4" s="1043"/>
      <c r="AQ4" s="1043"/>
      <c r="AR4" s="1043"/>
      <c r="AS4" s="1043"/>
      <c r="AT4" s="1043"/>
      <c r="AU4" s="1043"/>
      <c r="AV4" s="1043"/>
      <c r="AW4" s="1043"/>
      <c r="AX4" s="1043"/>
      <c r="AY4" s="1043"/>
      <c r="AZ4" s="1043"/>
      <c r="BA4" s="1043"/>
      <c r="BB4" s="1043"/>
      <c r="BC4" s="1043"/>
      <c r="BD4" s="1043"/>
      <c r="BE4" s="1043"/>
      <c r="BF4" s="1043"/>
      <c r="BG4" s="1043"/>
      <c r="BH4" s="1043"/>
      <c r="BI4" s="1043"/>
      <c r="BJ4" s="1043"/>
      <c r="BK4" s="1043"/>
      <c r="BL4" s="1043"/>
      <c r="BM4" s="1043"/>
      <c r="BN4" s="1043"/>
      <c r="BO4" s="1043"/>
      <c r="BP4" s="1043"/>
      <c r="BQ4" s="1043"/>
      <c r="BR4" s="1043"/>
      <c r="BS4" s="1043"/>
      <c r="BT4" s="1043"/>
      <c r="BU4" s="1043"/>
      <c r="BV4" s="1043"/>
      <c r="BW4" s="1043"/>
      <c r="BX4" s="1043"/>
      <c r="BY4" s="1043"/>
      <c r="BZ4" s="1043"/>
      <c r="CA4" s="1043"/>
      <c r="CB4" s="1043"/>
      <c r="CC4" s="1043"/>
      <c r="CD4" s="1043"/>
      <c r="CE4" s="1043"/>
      <c r="CF4" s="1043"/>
      <c r="CG4" s="1043"/>
      <c r="CH4" s="1043"/>
      <c r="CI4" s="1043"/>
      <c r="CJ4" s="1043"/>
      <c r="CK4" s="1043"/>
      <c r="CL4" s="1043"/>
      <c r="CM4" s="1043"/>
      <c r="CN4" s="1043"/>
      <c r="CO4" s="1043"/>
      <c r="CP4" s="1043"/>
      <c r="CQ4" s="1043"/>
      <c r="CR4" s="1043"/>
      <c r="CS4" s="1043"/>
      <c r="CT4" s="1043"/>
      <c r="CU4" s="1043"/>
      <c r="CV4" s="1043"/>
      <c r="CW4" s="1043"/>
      <c r="CX4" s="1043"/>
      <c r="CY4" s="1043"/>
      <c r="CZ4" s="1043"/>
      <c r="DA4" s="1043"/>
      <c r="DB4" s="1043"/>
      <c r="DC4" s="1043"/>
      <c r="DD4" s="1043"/>
      <c r="DE4" s="1043"/>
      <c r="DF4" s="1043"/>
      <c r="DG4" s="1043"/>
      <c r="DH4" s="1043"/>
      <c r="DI4" s="1043"/>
      <c r="DJ4" s="1043"/>
      <c r="DK4" s="1043"/>
      <c r="DL4" s="1043"/>
      <c r="DM4" s="1043"/>
      <c r="DN4" s="1043"/>
      <c r="DO4" s="1043"/>
      <c r="DP4" s="1043"/>
      <c r="DQ4" s="1043"/>
      <c r="DR4" s="1043"/>
      <c r="DS4" s="1043"/>
      <c r="DT4" s="1043"/>
      <c r="DU4" s="1043"/>
      <c r="DV4" s="1043"/>
      <c r="DW4" s="1043"/>
      <c r="DX4" s="1043"/>
      <c r="DY4" s="1043"/>
      <c r="DZ4" s="1043"/>
      <c r="EA4" s="1043"/>
      <c r="EB4" s="1043"/>
      <c r="EC4" s="1043"/>
      <c r="ED4" s="1043"/>
      <c r="EE4" s="1043"/>
      <c r="EF4" s="1043"/>
      <c r="EG4" s="1043"/>
      <c r="EH4" s="1043"/>
      <c r="EI4" s="1043"/>
      <c r="EJ4" s="1043"/>
      <c r="EK4" s="1043"/>
      <c r="EL4" s="1043"/>
      <c r="EM4" s="1043"/>
      <c r="EN4" s="1043"/>
      <c r="EO4" s="1043"/>
      <c r="EP4" s="1043"/>
      <c r="EQ4" s="1043"/>
      <c r="ER4" s="1043"/>
      <c r="ES4" s="1043"/>
      <c r="ET4" s="1043"/>
      <c r="EU4" s="1043"/>
      <c r="EV4" s="1043"/>
      <c r="EW4" s="1043"/>
      <c r="EX4" s="1043"/>
      <c r="EY4" s="1043"/>
      <c r="EZ4" s="1043"/>
      <c r="FA4" s="1043"/>
      <c r="FB4" s="1043"/>
      <c r="FC4" s="1043"/>
      <c r="FD4" s="1043"/>
      <c r="FE4" s="1043"/>
      <c r="FF4" s="1043"/>
      <c r="FG4" s="1043"/>
      <c r="FH4" s="1043"/>
      <c r="FI4" s="1043"/>
      <c r="FJ4" s="1043"/>
      <c r="FK4" s="1043"/>
      <c r="FL4" s="1043"/>
      <c r="FM4" s="1043"/>
      <c r="FN4" s="1043"/>
      <c r="FO4" s="1043"/>
      <c r="FP4" s="1043"/>
      <c r="FQ4" s="1043"/>
      <c r="FR4" s="1043"/>
      <c r="FS4" s="1043"/>
      <c r="FT4" s="1043"/>
      <c r="FU4" s="1043"/>
      <c r="FV4" s="1043"/>
      <c r="FW4" s="1043"/>
      <c r="FX4" s="1043"/>
      <c r="FY4" s="1043"/>
      <c r="FZ4" s="1043"/>
      <c r="GA4" s="1043"/>
      <c r="GB4" s="1043"/>
      <c r="GC4" s="1043"/>
      <c r="GD4" s="1043"/>
      <c r="GE4" s="1043"/>
      <c r="GF4" s="1043"/>
      <c r="GG4" s="1043"/>
      <c r="GH4" s="1043"/>
      <c r="GI4" s="1043"/>
      <c r="GJ4" s="1043"/>
      <c r="GK4" s="1043"/>
      <c r="GL4" s="1043"/>
      <c r="GM4" s="1043"/>
      <c r="GN4" s="1043"/>
      <c r="GO4" s="1043"/>
      <c r="GP4" s="1043"/>
      <c r="GQ4" s="1043"/>
      <c r="GR4" s="1043"/>
      <c r="GS4" s="1043"/>
      <c r="GT4" s="1043"/>
      <c r="GU4" s="1043"/>
      <c r="GV4" s="1043"/>
      <c r="GW4" s="1043"/>
      <c r="GX4" s="1043"/>
      <c r="GY4" s="1043"/>
      <c r="GZ4" s="1043"/>
      <c r="HA4" s="1043"/>
      <c r="HB4" s="1043"/>
      <c r="HC4" s="1043"/>
      <c r="HD4" s="1043"/>
      <c r="HE4" s="1043"/>
      <c r="HF4" s="1043"/>
      <c r="HG4" s="1043"/>
      <c r="HH4" s="1043"/>
      <c r="HI4" s="1043"/>
      <c r="HJ4" s="1043"/>
      <c r="HK4" s="1043"/>
      <c r="HL4" s="1043"/>
      <c r="HM4" s="1043"/>
      <c r="HN4" s="1043"/>
      <c r="HO4" s="1043"/>
      <c r="HP4" s="1043"/>
      <c r="HQ4" s="1043"/>
      <c r="HR4" s="1043"/>
      <c r="HS4" s="1043"/>
      <c r="HT4" s="1043"/>
      <c r="HU4" s="1043"/>
      <c r="HV4" s="1043"/>
      <c r="HW4" s="1043"/>
      <c r="HX4" s="1043"/>
      <c r="HY4" s="1043"/>
      <c r="HZ4" s="1043"/>
      <c r="IA4" s="1043"/>
      <c r="IB4" s="1043"/>
      <c r="IC4" s="1043"/>
      <c r="ID4" s="1043"/>
      <c r="IE4" s="1043"/>
      <c r="IF4" s="1043"/>
      <c r="IG4" s="1043"/>
      <c r="IH4" s="1043"/>
      <c r="II4" s="1043"/>
      <c r="IJ4" s="1043"/>
      <c r="IK4" s="1043"/>
      <c r="IL4" s="1043"/>
      <c r="IM4" s="1043"/>
      <c r="IN4" s="1043"/>
      <c r="IO4" s="1043"/>
      <c r="IP4" s="1043"/>
      <c r="IQ4" s="1043"/>
      <c r="IR4" s="1043"/>
      <c r="IS4" s="1043"/>
      <c r="IT4" s="1043"/>
      <c r="IU4" s="1043"/>
      <c r="IV4" s="1043"/>
      <c r="IW4" s="1043"/>
    </row>
    <row r="5" spans="1:257" ht="25.5" customHeight="1" x14ac:dyDescent="0.2">
      <c r="A5" s="2" t="s">
        <v>309</v>
      </c>
    </row>
    <row r="6" spans="1:257" ht="25.5" customHeight="1" x14ac:dyDescent="0.2">
      <c r="B6" s="1030" t="s">
        <v>302</v>
      </c>
      <c r="C6" s="1031"/>
      <c r="D6" s="53" t="s">
        <v>303</v>
      </c>
      <c r="E6" s="53" t="s">
        <v>304</v>
      </c>
    </row>
    <row r="7" spans="1:257" ht="36" customHeight="1" x14ac:dyDescent="0.2">
      <c r="B7" s="253" t="s">
        <v>701</v>
      </c>
      <c r="C7" s="253"/>
      <c r="D7" s="253" t="s">
        <v>300</v>
      </c>
      <c r="E7" s="254" t="s">
        <v>839</v>
      </c>
    </row>
    <row r="8" spans="1:257" ht="36" customHeight="1" x14ac:dyDescent="0.2">
      <c r="B8" s="253" t="s">
        <v>702</v>
      </c>
      <c r="C8" s="253"/>
      <c r="D8" s="253" t="s">
        <v>300</v>
      </c>
      <c r="E8" s="254" t="s">
        <v>840</v>
      </c>
    </row>
    <row r="9" spans="1:257" ht="36" customHeight="1" x14ac:dyDescent="0.2">
      <c r="B9" s="255" t="s">
        <v>703</v>
      </c>
      <c r="C9" s="253"/>
      <c r="D9" s="253" t="s">
        <v>300</v>
      </c>
      <c r="E9" s="254" t="s">
        <v>841</v>
      </c>
    </row>
    <row r="10" spans="1:257" ht="36" customHeight="1" x14ac:dyDescent="0.2">
      <c r="A10" s="129"/>
      <c r="B10" s="256"/>
      <c r="C10" s="257" t="s">
        <v>425</v>
      </c>
      <c r="D10" s="255" t="s">
        <v>300</v>
      </c>
      <c r="E10" s="258" t="s">
        <v>842</v>
      </c>
    </row>
    <row r="11" spans="1:257" x14ac:dyDescent="0.2">
      <c r="A11" s="129"/>
      <c r="B11" s="256"/>
      <c r="C11" s="259" t="s">
        <v>993</v>
      </c>
      <c r="D11" s="260" t="s">
        <v>994</v>
      </c>
      <c r="E11" s="261" t="s">
        <v>1001</v>
      </c>
    </row>
    <row r="12" spans="1:257" ht="36" customHeight="1" x14ac:dyDescent="0.2">
      <c r="A12" s="129"/>
      <c r="B12" s="256"/>
      <c r="C12" s="262" t="s">
        <v>426</v>
      </c>
      <c r="D12" s="253" t="s">
        <v>300</v>
      </c>
      <c r="E12" s="254" t="s">
        <v>832</v>
      </c>
    </row>
    <row r="13" spans="1:257" ht="36" customHeight="1" x14ac:dyDescent="0.2">
      <c r="A13" s="129"/>
      <c r="B13" s="263"/>
      <c r="C13" s="262" t="s">
        <v>427</v>
      </c>
      <c r="D13" s="1049" t="s">
        <v>835</v>
      </c>
      <c r="E13" s="254" t="s">
        <v>834</v>
      </c>
    </row>
    <row r="14" spans="1:257" ht="36" customHeight="1" x14ac:dyDescent="0.2">
      <c r="B14" s="264" t="s">
        <v>305</v>
      </c>
      <c r="C14" s="264"/>
      <c r="D14" s="1050"/>
      <c r="E14" s="265" t="s">
        <v>836</v>
      </c>
    </row>
    <row r="15" spans="1:257" ht="36" customHeight="1" x14ac:dyDescent="0.2">
      <c r="B15" s="1051" t="s">
        <v>547</v>
      </c>
      <c r="C15" s="1052"/>
      <c r="D15" s="253" t="s">
        <v>301</v>
      </c>
      <c r="E15" s="254" t="s">
        <v>843</v>
      </c>
    </row>
    <row r="16" spans="1:257" ht="36" customHeight="1" x14ac:dyDescent="0.2">
      <c r="B16" s="1053" t="s">
        <v>428</v>
      </c>
      <c r="C16" s="1054"/>
      <c r="D16" s="253" t="s">
        <v>301</v>
      </c>
      <c r="E16" s="254" t="s">
        <v>844</v>
      </c>
    </row>
    <row r="17" spans="1:5" ht="36" customHeight="1" x14ac:dyDescent="0.2">
      <c r="B17" s="266" t="s">
        <v>305</v>
      </c>
      <c r="C17" s="266"/>
      <c r="D17" s="266" t="s">
        <v>300</v>
      </c>
      <c r="E17" s="269" t="s">
        <v>845</v>
      </c>
    </row>
    <row r="18" spans="1:5" ht="6" customHeight="1" x14ac:dyDescent="0.2"/>
    <row r="19" spans="1:5" ht="17.25" customHeight="1" x14ac:dyDescent="0.2">
      <c r="A19" s="2" t="s">
        <v>310</v>
      </c>
    </row>
    <row r="20" spans="1:5" ht="24.75" customHeight="1" x14ac:dyDescent="0.2">
      <c r="B20" s="1055" t="s">
        <v>302</v>
      </c>
      <c r="C20" s="1056"/>
      <c r="D20" s="206" t="s">
        <v>303</v>
      </c>
      <c r="E20" s="206" t="s">
        <v>304</v>
      </c>
    </row>
    <row r="21" spans="1:5" ht="33" customHeight="1" x14ac:dyDescent="0.2">
      <c r="B21" s="262" t="s">
        <v>429</v>
      </c>
      <c r="C21" s="267"/>
      <c r="D21" s="253" t="s">
        <v>300</v>
      </c>
      <c r="E21" s="254" t="s">
        <v>1422</v>
      </c>
    </row>
    <row r="22" spans="1:5" ht="24.75" customHeight="1" x14ac:dyDescent="0.2">
      <c r="B22" s="262" t="s">
        <v>312</v>
      </c>
      <c r="C22" s="267"/>
      <c r="D22" s="253" t="s">
        <v>300</v>
      </c>
      <c r="E22" s="253" t="s">
        <v>999</v>
      </c>
    </row>
    <row r="23" spans="1:5" ht="24.75" customHeight="1" x14ac:dyDescent="0.2">
      <c r="B23" s="262" t="s">
        <v>430</v>
      </c>
      <c r="C23" s="267"/>
      <c r="D23" s="253" t="s">
        <v>300</v>
      </c>
      <c r="E23" s="253" t="s">
        <v>1000</v>
      </c>
    </row>
    <row r="24" spans="1:5" ht="4.5" customHeight="1" x14ac:dyDescent="0.2"/>
    <row r="25" spans="1:5" ht="19.5" customHeight="1" x14ac:dyDescent="0.2">
      <c r="A25" s="2" t="s">
        <v>846</v>
      </c>
    </row>
    <row r="26" spans="1:5" ht="23.25" customHeight="1" x14ac:dyDescent="0.2">
      <c r="B26" s="1055" t="s">
        <v>302</v>
      </c>
      <c r="C26" s="1056"/>
      <c r="D26" s="206" t="s">
        <v>303</v>
      </c>
      <c r="E26" s="206" t="s">
        <v>60</v>
      </c>
    </row>
    <row r="27" spans="1:5" ht="24.75" customHeight="1" x14ac:dyDescent="0.2">
      <c r="B27" s="1047" t="s">
        <v>987</v>
      </c>
      <c r="C27" s="1048"/>
      <c r="D27" s="268"/>
      <c r="E27" s="253" t="s">
        <v>986</v>
      </c>
    </row>
    <row r="28" spans="1:5" ht="24.75" customHeight="1" x14ac:dyDescent="0.2">
      <c r="B28" s="253" t="s">
        <v>761</v>
      </c>
      <c r="C28" s="253"/>
      <c r="D28" s="268"/>
      <c r="E28" s="253" t="s">
        <v>833</v>
      </c>
    </row>
  </sheetData>
  <mergeCells count="92">
    <mergeCell ref="B16:C16"/>
    <mergeCell ref="B20:C20"/>
    <mergeCell ref="B26:C26"/>
    <mergeCell ref="B2:E2"/>
    <mergeCell ref="IO4:IQ4"/>
    <mergeCell ref="HT4:HV4"/>
    <mergeCell ref="GM4:GO4"/>
    <mergeCell ref="GP4:GR4"/>
    <mergeCell ref="GS4:GU4"/>
    <mergeCell ref="GV4:GX4"/>
    <mergeCell ref="GY4:HA4"/>
    <mergeCell ref="HB4:HD4"/>
    <mergeCell ref="FU4:FW4"/>
    <mergeCell ref="FX4:FZ4"/>
    <mergeCell ref="GA4:GC4"/>
    <mergeCell ref="GD4:GF4"/>
    <mergeCell ref="IR4:IT4"/>
    <mergeCell ref="IU4:IW4"/>
    <mergeCell ref="B6:C6"/>
    <mergeCell ref="D13:D14"/>
    <mergeCell ref="B15:C15"/>
    <mergeCell ref="HW4:HY4"/>
    <mergeCell ref="HZ4:IB4"/>
    <mergeCell ref="IC4:IE4"/>
    <mergeCell ref="IF4:IH4"/>
    <mergeCell ref="II4:IK4"/>
    <mergeCell ref="IL4:IN4"/>
    <mergeCell ref="HE4:HG4"/>
    <mergeCell ref="HH4:HJ4"/>
    <mergeCell ref="HK4:HM4"/>
    <mergeCell ref="HN4:HP4"/>
    <mergeCell ref="HQ4:HS4"/>
    <mergeCell ref="GG4:GI4"/>
    <mergeCell ref="GJ4:GL4"/>
    <mergeCell ref="FC4:FE4"/>
    <mergeCell ref="FF4:FH4"/>
    <mergeCell ref="FI4:FK4"/>
    <mergeCell ref="FL4:FN4"/>
    <mergeCell ref="FO4:FQ4"/>
    <mergeCell ref="FR4:FT4"/>
    <mergeCell ref="EZ4:FB4"/>
    <mergeCell ref="DS4:DU4"/>
    <mergeCell ref="DV4:DX4"/>
    <mergeCell ref="DY4:EA4"/>
    <mergeCell ref="EB4:ED4"/>
    <mergeCell ref="EE4:EG4"/>
    <mergeCell ref="EH4:EJ4"/>
    <mergeCell ref="EK4:EM4"/>
    <mergeCell ref="EN4:EP4"/>
    <mergeCell ref="EQ4:ES4"/>
    <mergeCell ref="ET4:EV4"/>
    <mergeCell ref="EW4:EY4"/>
    <mergeCell ref="DP4:DR4"/>
    <mergeCell ref="CI4:CK4"/>
    <mergeCell ref="CL4:CN4"/>
    <mergeCell ref="CO4:CQ4"/>
    <mergeCell ref="CR4:CT4"/>
    <mergeCell ref="CU4:CW4"/>
    <mergeCell ref="CX4:CZ4"/>
    <mergeCell ref="DA4:DC4"/>
    <mergeCell ref="DD4:DF4"/>
    <mergeCell ref="DG4:DI4"/>
    <mergeCell ref="DJ4:DL4"/>
    <mergeCell ref="DM4:DO4"/>
    <mergeCell ref="CF4:CH4"/>
    <mergeCell ref="AY4:BA4"/>
    <mergeCell ref="BB4:BD4"/>
    <mergeCell ref="BE4:BG4"/>
    <mergeCell ref="BH4:BJ4"/>
    <mergeCell ref="BK4:BM4"/>
    <mergeCell ref="BN4:BP4"/>
    <mergeCell ref="BQ4:BS4"/>
    <mergeCell ref="BT4:BV4"/>
    <mergeCell ref="BW4:BY4"/>
    <mergeCell ref="BZ4:CB4"/>
    <mergeCell ref="CC4:CE4"/>
    <mergeCell ref="B3:E3"/>
    <mergeCell ref="B27:C27"/>
    <mergeCell ref="AV4:AX4"/>
    <mergeCell ref="I4:K4"/>
    <mergeCell ref="L4:N4"/>
    <mergeCell ref="O4:Q4"/>
    <mergeCell ref="R4:T4"/>
    <mergeCell ref="U4:W4"/>
    <mergeCell ref="X4:Z4"/>
    <mergeCell ref="AA4:AC4"/>
    <mergeCell ref="AD4:AF4"/>
    <mergeCell ref="AG4:AI4"/>
    <mergeCell ref="AJ4:AL4"/>
    <mergeCell ref="AM4:AO4"/>
    <mergeCell ref="AP4:AR4"/>
    <mergeCell ref="AS4:AU4"/>
  </mergeCells>
  <phoneticPr fontId="4"/>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7F45B-7516-4A10-99E8-FCC82CD4CBC9}">
  <sheetPr>
    <tabColor rgb="FFFFFF00"/>
  </sheetPr>
  <dimension ref="A1:Z22"/>
  <sheetViews>
    <sheetView showGridLines="0" view="pageBreakPreview" zoomScale="85" zoomScaleNormal="100" zoomScaleSheetLayoutView="85" workbookViewId="0">
      <selection activeCell="B3" sqref="B3"/>
    </sheetView>
  </sheetViews>
  <sheetFormatPr defaultColWidth="8.6328125" defaultRowHeight="18" customHeight="1" x14ac:dyDescent="0.2"/>
  <cols>
    <col min="1" max="1" width="3.26953125" style="1" customWidth="1"/>
    <col min="2" max="2" width="4.6328125" style="1" customWidth="1"/>
    <col min="3" max="22" width="5.90625" style="1" customWidth="1"/>
    <col min="23" max="61" width="4.6328125" style="1" customWidth="1"/>
    <col min="62" max="16384" width="8.6328125" style="1"/>
  </cols>
  <sheetData>
    <row r="1" spans="1:26" s="607" customFormat="1" ht="23.25" customHeight="1" x14ac:dyDescent="0.2">
      <c r="A1" s="606"/>
      <c r="B1" s="606" t="s">
        <v>1324</v>
      </c>
      <c r="C1" s="606"/>
      <c r="D1" s="606"/>
      <c r="E1" s="606"/>
      <c r="F1" s="606"/>
      <c r="G1" s="606"/>
      <c r="H1" s="606"/>
      <c r="I1" s="606"/>
      <c r="J1" s="606"/>
      <c r="K1" s="606"/>
      <c r="L1" s="606"/>
      <c r="M1" s="606"/>
      <c r="N1" s="606"/>
      <c r="O1" s="606"/>
      <c r="P1" s="606"/>
      <c r="Q1" s="606"/>
      <c r="R1" s="606"/>
      <c r="S1" s="606"/>
      <c r="T1" s="606"/>
      <c r="U1" s="606"/>
      <c r="V1" s="606"/>
      <c r="W1" s="606"/>
      <c r="X1" s="606"/>
      <c r="Y1" s="606"/>
      <c r="Z1" s="606"/>
    </row>
    <row r="2" spans="1:26" s="607" customFormat="1" ht="14" x14ac:dyDescent="0.2">
      <c r="A2" s="606"/>
      <c r="B2" s="606"/>
      <c r="C2" s="610"/>
      <c r="D2" s="606"/>
      <c r="E2" s="606"/>
      <c r="F2" s="609"/>
      <c r="G2" s="606"/>
      <c r="H2" s="606"/>
      <c r="I2" s="611"/>
      <c r="J2" s="611"/>
      <c r="K2" s="611"/>
      <c r="L2" s="611"/>
      <c r="M2" s="606"/>
      <c r="N2" s="606"/>
      <c r="O2" s="606"/>
      <c r="P2" s="606"/>
      <c r="Q2" s="606"/>
      <c r="R2" s="606"/>
      <c r="S2" s="606"/>
      <c r="T2" s="606"/>
      <c r="U2" s="606"/>
      <c r="V2" s="606"/>
      <c r="W2" s="606"/>
      <c r="X2" s="606"/>
      <c r="Y2" s="606"/>
      <c r="Z2" s="606"/>
    </row>
    <row r="3" spans="1:26" s="607" customFormat="1" ht="20.5" customHeight="1" x14ac:dyDescent="0.2">
      <c r="A3" s="606"/>
      <c r="B3" s="612" t="s">
        <v>1325</v>
      </c>
      <c r="C3" s="610"/>
      <c r="D3" s="606"/>
      <c r="E3" s="606"/>
      <c r="F3" s="609"/>
      <c r="G3" s="606"/>
      <c r="H3" s="606"/>
      <c r="I3" s="611"/>
      <c r="J3" s="611"/>
      <c r="K3" s="611"/>
      <c r="L3" s="611"/>
      <c r="M3" s="606"/>
      <c r="N3" s="606"/>
      <c r="O3" s="606"/>
      <c r="P3" s="606"/>
      <c r="Q3" s="606"/>
      <c r="R3" s="606"/>
      <c r="S3" s="606"/>
      <c r="T3" s="606"/>
      <c r="U3" s="606"/>
      <c r="V3" s="606"/>
      <c r="W3" s="606"/>
      <c r="X3" s="606"/>
      <c r="Y3" s="606"/>
      <c r="Z3" s="606"/>
    </row>
    <row r="4" spans="1:26" s="607" customFormat="1" ht="15" customHeight="1" x14ac:dyDescent="0.2">
      <c r="A4" s="606"/>
      <c r="B4" s="606"/>
      <c r="C4" s="1712" t="s">
        <v>1326</v>
      </c>
      <c r="D4" s="1712"/>
      <c r="E4" s="1712"/>
      <c r="F4" s="1712"/>
      <c r="G4" s="1712"/>
      <c r="H4" s="1712"/>
      <c r="I4" s="1712"/>
      <c r="J4" s="1712"/>
      <c r="K4" s="1712"/>
      <c r="L4" s="1712"/>
      <c r="M4" s="1712" t="s">
        <v>1234</v>
      </c>
      <c r="N4" s="1712"/>
      <c r="O4" s="1712"/>
      <c r="P4" s="1712"/>
      <c r="Q4" s="1712"/>
      <c r="R4" s="1712"/>
      <c r="S4" s="1712"/>
      <c r="T4" s="1712"/>
      <c r="U4" s="1712"/>
      <c r="V4" s="1712"/>
      <c r="W4" s="606"/>
      <c r="X4" s="606"/>
      <c r="Y4" s="606"/>
      <c r="Z4" s="606"/>
    </row>
    <row r="5" spans="1:26" s="607" customFormat="1" ht="15" customHeight="1" x14ac:dyDescent="0.2">
      <c r="A5" s="606"/>
      <c r="B5" s="606"/>
      <c r="C5" s="1712"/>
      <c r="D5" s="1712"/>
      <c r="E5" s="1712"/>
      <c r="F5" s="1712"/>
      <c r="G5" s="1712"/>
      <c r="H5" s="1712"/>
      <c r="I5" s="1712"/>
      <c r="J5" s="1712"/>
      <c r="K5" s="1712"/>
      <c r="L5" s="1712"/>
      <c r="M5" s="1712"/>
      <c r="N5" s="1712"/>
      <c r="O5" s="1712"/>
      <c r="P5" s="1712"/>
      <c r="Q5" s="1712"/>
      <c r="R5" s="1712"/>
      <c r="S5" s="1712"/>
      <c r="T5" s="1712"/>
      <c r="U5" s="1712"/>
      <c r="V5" s="1712"/>
      <c r="W5" s="606"/>
      <c r="X5" s="606"/>
      <c r="Y5" s="606"/>
      <c r="Z5" s="606"/>
    </row>
    <row r="6" spans="1:26" s="607" customFormat="1" ht="15" customHeight="1" x14ac:dyDescent="0.2">
      <c r="A6" s="606"/>
      <c r="B6" s="606"/>
      <c r="C6" s="1712"/>
      <c r="D6" s="1712"/>
      <c r="E6" s="1712"/>
      <c r="F6" s="1712"/>
      <c r="G6" s="1712"/>
      <c r="H6" s="1712"/>
      <c r="I6" s="1712"/>
      <c r="J6" s="1712"/>
      <c r="K6" s="1712"/>
      <c r="L6" s="1712"/>
      <c r="M6" s="1712"/>
      <c r="N6" s="1712"/>
      <c r="O6" s="1712"/>
      <c r="P6" s="1712"/>
      <c r="Q6" s="1712"/>
      <c r="R6" s="1712"/>
      <c r="S6" s="1712"/>
      <c r="T6" s="1712"/>
      <c r="U6" s="1712"/>
      <c r="V6" s="1712"/>
      <c r="W6" s="606"/>
      <c r="X6" s="606"/>
      <c r="Y6" s="606"/>
      <c r="Z6" s="606"/>
    </row>
    <row r="7" spans="1:26" s="607" customFormat="1" ht="24.75" customHeight="1" x14ac:dyDescent="0.2">
      <c r="A7" s="606"/>
      <c r="B7" s="606"/>
      <c r="C7" s="1720" t="s">
        <v>1235</v>
      </c>
      <c r="D7" s="1720"/>
      <c r="E7" s="1720"/>
      <c r="F7" s="1720"/>
      <c r="G7" s="1720"/>
      <c r="H7" s="1720" t="s">
        <v>1236</v>
      </c>
      <c r="I7" s="1720"/>
      <c r="J7" s="1720"/>
      <c r="K7" s="1720"/>
      <c r="L7" s="1720"/>
      <c r="M7" s="1720" t="s">
        <v>1237</v>
      </c>
      <c r="N7" s="1720"/>
      <c r="O7" s="1720"/>
      <c r="P7" s="1720"/>
      <c r="Q7" s="1720"/>
      <c r="R7" s="1720" t="s">
        <v>1238</v>
      </c>
      <c r="S7" s="1720"/>
      <c r="T7" s="1720"/>
      <c r="U7" s="1720"/>
      <c r="V7" s="1720"/>
      <c r="W7" s="606"/>
      <c r="X7" s="606"/>
      <c r="Y7" s="606"/>
      <c r="Z7" s="606"/>
    </row>
    <row r="8" spans="1:26" s="607" customFormat="1" ht="24.75" customHeight="1" x14ac:dyDescent="0.2">
      <c r="A8" s="606"/>
      <c r="B8" s="606"/>
      <c r="C8" s="1721"/>
      <c r="D8" s="1721"/>
      <c r="E8" s="1721"/>
      <c r="F8" s="1721"/>
      <c r="G8" s="1721"/>
      <c r="H8" s="1718"/>
      <c r="I8" s="1719"/>
      <c r="J8" s="614" t="s">
        <v>1239</v>
      </c>
      <c r="K8" s="1718"/>
      <c r="L8" s="1719"/>
      <c r="M8" s="1722"/>
      <c r="N8" s="1722"/>
      <c r="O8" s="1722"/>
      <c r="P8" s="1722"/>
      <c r="Q8" s="1722"/>
      <c r="R8" s="1718"/>
      <c r="S8" s="1719"/>
      <c r="T8" s="614" t="s">
        <v>1239</v>
      </c>
      <c r="U8" s="1718"/>
      <c r="V8" s="1719"/>
      <c r="W8" s="606"/>
      <c r="X8" s="606"/>
      <c r="Y8" s="606"/>
      <c r="Z8" s="606"/>
    </row>
    <row r="9" spans="1:26" s="607" customFormat="1" ht="24.75" customHeight="1" x14ac:dyDescent="0.2">
      <c r="A9" s="606"/>
      <c r="B9" s="606"/>
      <c r="C9" s="1721"/>
      <c r="D9" s="1721"/>
      <c r="E9" s="1721"/>
      <c r="F9" s="1721"/>
      <c r="G9" s="1721"/>
      <c r="H9" s="1718"/>
      <c r="I9" s="1719"/>
      <c r="J9" s="614" t="s">
        <v>1239</v>
      </c>
      <c r="K9" s="1718"/>
      <c r="L9" s="1719"/>
      <c r="M9" s="1722"/>
      <c r="N9" s="1722"/>
      <c r="O9" s="1722"/>
      <c r="P9" s="1722"/>
      <c r="Q9" s="1722"/>
      <c r="R9" s="1718"/>
      <c r="S9" s="1719"/>
      <c r="T9" s="614" t="s">
        <v>1239</v>
      </c>
      <c r="U9" s="1718"/>
      <c r="V9" s="1719"/>
      <c r="W9" s="606"/>
      <c r="X9" s="606"/>
      <c r="Y9" s="606"/>
      <c r="Z9" s="606"/>
    </row>
    <row r="10" spans="1:26" s="607" customFormat="1" ht="24.75" customHeight="1" x14ac:dyDescent="0.2">
      <c r="A10" s="606"/>
      <c r="B10" s="606"/>
      <c r="C10" s="1721"/>
      <c r="D10" s="1721"/>
      <c r="E10" s="1721"/>
      <c r="F10" s="1721"/>
      <c r="G10" s="1721"/>
      <c r="H10" s="1718"/>
      <c r="I10" s="1719"/>
      <c r="J10" s="614" t="s">
        <v>1239</v>
      </c>
      <c r="K10" s="1718"/>
      <c r="L10" s="1719"/>
      <c r="M10" s="1722"/>
      <c r="N10" s="1722"/>
      <c r="O10" s="1722"/>
      <c r="P10" s="1722"/>
      <c r="Q10" s="1722"/>
      <c r="R10" s="1718"/>
      <c r="S10" s="1719"/>
      <c r="T10" s="614" t="s">
        <v>1239</v>
      </c>
      <c r="U10" s="1718"/>
      <c r="V10" s="1719"/>
      <c r="W10" s="606"/>
      <c r="X10" s="606"/>
      <c r="Y10" s="606"/>
      <c r="Z10" s="606"/>
    </row>
    <row r="11" spans="1:26" s="607" customFormat="1" ht="24.75" customHeight="1" x14ac:dyDescent="0.2">
      <c r="A11" s="606"/>
      <c r="B11" s="606"/>
      <c r="C11" s="1721"/>
      <c r="D11" s="1721"/>
      <c r="E11" s="1721"/>
      <c r="F11" s="1721"/>
      <c r="G11" s="1721"/>
      <c r="H11" s="1718"/>
      <c r="I11" s="1719"/>
      <c r="J11" s="614" t="s">
        <v>1239</v>
      </c>
      <c r="K11" s="1718"/>
      <c r="L11" s="1719"/>
      <c r="M11" s="1722"/>
      <c r="N11" s="1722"/>
      <c r="O11" s="1722"/>
      <c r="P11" s="1722"/>
      <c r="Q11" s="1722"/>
      <c r="R11" s="1718"/>
      <c r="S11" s="1719"/>
      <c r="T11" s="614" t="s">
        <v>1239</v>
      </c>
      <c r="U11" s="1718"/>
      <c r="V11" s="1719"/>
      <c r="W11" s="606"/>
      <c r="X11" s="606"/>
      <c r="Y11" s="606"/>
      <c r="Z11" s="606"/>
    </row>
    <row r="12" spans="1:26" s="607" customFormat="1" ht="24.75" customHeight="1" x14ac:dyDescent="0.2">
      <c r="A12" s="606"/>
      <c r="B12" s="606"/>
      <c r="C12" s="1721"/>
      <c r="D12" s="1721"/>
      <c r="E12" s="1721"/>
      <c r="F12" s="1721"/>
      <c r="G12" s="1721"/>
      <c r="H12" s="1718"/>
      <c r="I12" s="1719"/>
      <c r="J12" s="614" t="s">
        <v>1239</v>
      </c>
      <c r="K12" s="1718"/>
      <c r="L12" s="1719"/>
      <c r="M12" s="1722"/>
      <c r="N12" s="1722"/>
      <c r="O12" s="1722"/>
      <c r="P12" s="1722"/>
      <c r="Q12" s="1722"/>
      <c r="R12" s="1718"/>
      <c r="S12" s="1719"/>
      <c r="T12" s="614" t="s">
        <v>1239</v>
      </c>
      <c r="U12" s="1718"/>
      <c r="V12" s="1719"/>
      <c r="W12" s="606"/>
      <c r="X12" s="606"/>
      <c r="Y12" s="606"/>
      <c r="Z12" s="606"/>
    </row>
    <row r="13" spans="1:26" s="607" customFormat="1" ht="24.75" customHeight="1" x14ac:dyDescent="0.2">
      <c r="A13" s="606"/>
      <c r="B13" s="606"/>
      <c r="C13" s="1721"/>
      <c r="D13" s="1721"/>
      <c r="E13" s="1721"/>
      <c r="F13" s="1721"/>
      <c r="G13" s="1721"/>
      <c r="H13" s="1718"/>
      <c r="I13" s="1719"/>
      <c r="J13" s="614" t="s">
        <v>1239</v>
      </c>
      <c r="K13" s="1718"/>
      <c r="L13" s="1719"/>
      <c r="M13" s="1722"/>
      <c r="N13" s="1722"/>
      <c r="O13" s="1722"/>
      <c r="P13" s="1722"/>
      <c r="Q13" s="1722"/>
      <c r="R13" s="1718"/>
      <c r="S13" s="1719"/>
      <c r="T13" s="614" t="s">
        <v>1239</v>
      </c>
      <c r="U13" s="1718"/>
      <c r="V13" s="1719"/>
      <c r="W13" s="606"/>
      <c r="X13" s="606"/>
      <c r="Y13" s="606"/>
      <c r="Z13" s="606"/>
    </row>
    <row r="14" spans="1:26" s="607" customFormat="1" ht="24.75" customHeight="1" x14ac:dyDescent="0.2">
      <c r="A14" s="606"/>
      <c r="B14" s="606"/>
      <c r="C14" s="1721"/>
      <c r="D14" s="1721"/>
      <c r="E14" s="1721"/>
      <c r="F14" s="1721"/>
      <c r="G14" s="1721"/>
      <c r="H14" s="1718"/>
      <c r="I14" s="1719"/>
      <c r="J14" s="614" t="s">
        <v>1239</v>
      </c>
      <c r="K14" s="1718"/>
      <c r="L14" s="1719"/>
      <c r="M14" s="1722"/>
      <c r="N14" s="1722"/>
      <c r="O14" s="1722"/>
      <c r="P14" s="1722"/>
      <c r="Q14" s="1722"/>
      <c r="R14" s="1718"/>
      <c r="S14" s="1719"/>
      <c r="T14" s="614" t="s">
        <v>1239</v>
      </c>
      <c r="U14" s="1718"/>
      <c r="V14" s="1719"/>
      <c r="W14" s="606"/>
      <c r="X14" s="606"/>
      <c r="Y14" s="606"/>
      <c r="Z14" s="606"/>
    </row>
    <row r="15" spans="1:26" s="607" customFormat="1" ht="24.75" customHeight="1" x14ac:dyDescent="0.2">
      <c r="A15" s="606"/>
      <c r="B15" s="606"/>
      <c r="C15" s="1721"/>
      <c r="D15" s="1721"/>
      <c r="E15" s="1721"/>
      <c r="F15" s="1721"/>
      <c r="G15" s="1721"/>
      <c r="H15" s="1718"/>
      <c r="I15" s="1719"/>
      <c r="J15" s="614" t="s">
        <v>1239</v>
      </c>
      <c r="K15" s="1718"/>
      <c r="L15" s="1719"/>
      <c r="M15" s="1722"/>
      <c r="N15" s="1722"/>
      <c r="O15" s="1722"/>
      <c r="P15" s="1722"/>
      <c r="Q15" s="1722"/>
      <c r="R15" s="1718"/>
      <c r="S15" s="1719"/>
      <c r="T15" s="614" t="s">
        <v>1239</v>
      </c>
      <c r="U15" s="1718"/>
      <c r="V15" s="1719"/>
      <c r="W15" s="606"/>
      <c r="X15" s="606"/>
      <c r="Y15" s="606"/>
      <c r="Z15" s="606"/>
    </row>
    <row r="16" spans="1:26" s="607" customFormat="1" ht="31.5" customHeight="1" x14ac:dyDescent="0.2">
      <c r="A16" s="606"/>
      <c r="B16" s="606"/>
      <c r="C16" s="1721"/>
      <c r="D16" s="1721"/>
      <c r="E16" s="1721"/>
      <c r="F16" s="1721"/>
      <c r="G16" s="1721"/>
      <c r="H16" s="1718"/>
      <c r="I16" s="1719"/>
      <c r="J16" s="614" t="s">
        <v>1239</v>
      </c>
      <c r="K16" s="1718"/>
      <c r="L16" s="1719"/>
      <c r="M16" s="1722"/>
      <c r="N16" s="1722"/>
      <c r="O16" s="1722"/>
      <c r="P16" s="1722"/>
      <c r="Q16" s="1722"/>
      <c r="R16" s="1718"/>
      <c r="S16" s="1719"/>
      <c r="T16" s="614" t="s">
        <v>1239</v>
      </c>
      <c r="U16" s="1718"/>
      <c r="V16" s="1719"/>
      <c r="W16" s="606"/>
      <c r="X16" s="606"/>
      <c r="Y16" s="606"/>
      <c r="Z16" s="606"/>
    </row>
    <row r="17" spans="1:26" s="607" customFormat="1" ht="24.75" customHeight="1" x14ac:dyDescent="0.2">
      <c r="A17" s="606"/>
      <c r="B17" s="606"/>
      <c r="C17" s="1721"/>
      <c r="D17" s="1721"/>
      <c r="E17" s="1721"/>
      <c r="F17" s="1721"/>
      <c r="G17" s="1721"/>
      <c r="H17" s="1718"/>
      <c r="I17" s="1719"/>
      <c r="J17" s="614" t="s">
        <v>1239</v>
      </c>
      <c r="K17" s="1718"/>
      <c r="L17" s="1719"/>
      <c r="M17" s="1722"/>
      <c r="N17" s="1722"/>
      <c r="O17" s="1722"/>
      <c r="P17" s="1722"/>
      <c r="Q17" s="1722"/>
      <c r="R17" s="1718"/>
      <c r="S17" s="1719"/>
      <c r="T17" s="614" t="s">
        <v>1239</v>
      </c>
      <c r="U17" s="1718"/>
      <c r="V17" s="1719"/>
      <c r="W17" s="606"/>
      <c r="X17" s="606"/>
      <c r="Y17" s="606"/>
      <c r="Z17" s="606"/>
    </row>
    <row r="18" spans="1:26" s="607" customFormat="1" ht="24.75" customHeight="1" x14ac:dyDescent="0.2">
      <c r="A18" s="606"/>
      <c r="B18" s="606"/>
      <c r="C18" s="1721"/>
      <c r="D18" s="1721"/>
      <c r="E18" s="1721"/>
      <c r="F18" s="1721"/>
      <c r="G18" s="1721"/>
      <c r="H18" s="1718"/>
      <c r="I18" s="1719"/>
      <c r="J18" s="614" t="s">
        <v>1239</v>
      </c>
      <c r="K18" s="1718"/>
      <c r="L18" s="1719"/>
      <c r="M18" s="1722"/>
      <c r="N18" s="1722"/>
      <c r="O18" s="1722"/>
      <c r="P18" s="1722"/>
      <c r="Q18" s="1722"/>
      <c r="R18" s="1718"/>
      <c r="S18" s="1719"/>
      <c r="T18" s="614" t="s">
        <v>1239</v>
      </c>
      <c r="U18" s="1718"/>
      <c r="V18" s="1719"/>
      <c r="W18" s="606"/>
      <c r="X18" s="606"/>
      <c r="Y18" s="606"/>
      <c r="Z18" s="606"/>
    </row>
    <row r="19" spans="1:26" s="607" customFormat="1" ht="24.75" customHeight="1" x14ac:dyDescent="0.2">
      <c r="A19" s="606"/>
      <c r="B19" s="606"/>
      <c r="C19" s="1721"/>
      <c r="D19" s="1721"/>
      <c r="E19" s="1721"/>
      <c r="F19" s="1721"/>
      <c r="G19" s="1721"/>
      <c r="H19" s="1718"/>
      <c r="I19" s="1719"/>
      <c r="J19" s="614" t="s">
        <v>1239</v>
      </c>
      <c r="K19" s="1718"/>
      <c r="L19" s="1719"/>
      <c r="M19" s="1722"/>
      <c r="N19" s="1722"/>
      <c r="O19" s="1722"/>
      <c r="P19" s="1722"/>
      <c r="Q19" s="1722"/>
      <c r="R19" s="1718"/>
      <c r="S19" s="1719"/>
      <c r="T19" s="614" t="s">
        <v>1239</v>
      </c>
      <c r="U19" s="1718"/>
      <c r="V19" s="1719"/>
      <c r="W19" s="606"/>
      <c r="X19" s="606"/>
      <c r="Y19" s="606"/>
      <c r="Z19" s="606"/>
    </row>
    <row r="20" spans="1:26" s="607" customFormat="1" ht="24.75" customHeight="1" x14ac:dyDescent="0.2">
      <c r="A20" s="606"/>
      <c r="B20" s="606"/>
      <c r="C20" s="615" t="s">
        <v>1327</v>
      </c>
      <c r="D20" s="779"/>
      <c r="E20" s="779"/>
      <c r="F20" s="779"/>
      <c r="G20" s="779"/>
      <c r="H20" s="780"/>
      <c r="I20" s="780"/>
      <c r="J20" s="781"/>
      <c r="K20" s="780"/>
      <c r="L20" s="780"/>
      <c r="M20" s="782"/>
      <c r="N20" s="782"/>
      <c r="O20" s="782"/>
      <c r="P20" s="782"/>
      <c r="Q20" s="782"/>
      <c r="R20" s="780"/>
      <c r="S20" s="780"/>
      <c r="T20" s="781"/>
      <c r="U20" s="780"/>
      <c r="V20" s="780"/>
      <c r="W20" s="606"/>
      <c r="X20" s="606"/>
      <c r="Y20" s="606"/>
      <c r="Z20" s="606"/>
    </row>
    <row r="21" spans="1:26" s="607" customFormat="1" ht="15" customHeight="1" x14ac:dyDescent="0.2">
      <c r="A21" s="606"/>
      <c r="B21" s="606"/>
      <c r="C21" s="615" t="s">
        <v>1328</v>
      </c>
      <c r="D21" s="606"/>
      <c r="E21" s="606"/>
      <c r="F21" s="606"/>
      <c r="G21" s="606"/>
      <c r="H21" s="606"/>
      <c r="I21" s="606"/>
      <c r="J21" s="606"/>
      <c r="K21" s="606"/>
      <c r="L21" s="606"/>
      <c r="M21" s="606"/>
      <c r="N21" s="606"/>
      <c r="O21" s="606"/>
      <c r="P21" s="606"/>
      <c r="Q21" s="606"/>
      <c r="R21" s="606"/>
      <c r="S21" s="606"/>
      <c r="T21" s="606"/>
      <c r="U21" s="606"/>
      <c r="V21" s="606"/>
      <c r="W21" s="606"/>
      <c r="X21" s="606"/>
      <c r="Y21" s="606"/>
      <c r="Z21" s="606"/>
    </row>
    <row r="22" spans="1:26" s="613" customFormat="1" ht="15" customHeight="1" x14ac:dyDescent="0.2">
      <c r="A22" s="612"/>
      <c r="B22" s="612"/>
      <c r="C22" s="615"/>
      <c r="D22" s="612"/>
      <c r="E22" s="612"/>
      <c r="F22" s="612"/>
      <c r="G22" s="612"/>
      <c r="H22" s="612"/>
      <c r="I22" s="612"/>
      <c r="J22" s="612"/>
      <c r="K22" s="612"/>
      <c r="L22" s="612"/>
      <c r="M22" s="612"/>
      <c r="N22" s="612"/>
      <c r="O22" s="612"/>
      <c r="P22" s="612"/>
      <c r="Q22" s="612"/>
      <c r="R22" s="612"/>
      <c r="S22" s="612"/>
      <c r="T22" s="612"/>
      <c r="U22" s="612"/>
      <c r="V22" s="612"/>
      <c r="W22" s="612"/>
      <c r="X22" s="612"/>
      <c r="Y22" s="612"/>
      <c r="Z22" s="612"/>
    </row>
  </sheetData>
  <dataConsolidate/>
  <mergeCells count="78">
    <mergeCell ref="C4:L6"/>
    <mergeCell ref="M4:V6"/>
    <mergeCell ref="U9:V9"/>
    <mergeCell ref="C7:G7"/>
    <mergeCell ref="H7:L7"/>
    <mergeCell ref="M7:Q7"/>
    <mergeCell ref="R7:V7"/>
    <mergeCell ref="C8:G8"/>
    <mergeCell ref="H8:I8"/>
    <mergeCell ref="K8:L8"/>
    <mergeCell ref="M8:Q8"/>
    <mergeCell ref="R8:S8"/>
    <mergeCell ref="U8:V8"/>
    <mergeCell ref="C9:G9"/>
    <mergeCell ref="H9:I9"/>
    <mergeCell ref="K9:L9"/>
    <mergeCell ref="M9:Q9"/>
    <mergeCell ref="R9:S9"/>
    <mergeCell ref="U11:V11"/>
    <mergeCell ref="C10:G10"/>
    <mergeCell ref="H10:I10"/>
    <mergeCell ref="K10:L10"/>
    <mergeCell ref="M10:Q10"/>
    <mergeCell ref="R10:S10"/>
    <mergeCell ref="U10:V10"/>
    <mergeCell ref="C11:G11"/>
    <mergeCell ref="H11:I11"/>
    <mergeCell ref="K11:L11"/>
    <mergeCell ref="M11:Q11"/>
    <mergeCell ref="R11:S11"/>
    <mergeCell ref="U13:V13"/>
    <mergeCell ref="C12:G12"/>
    <mergeCell ref="H12:I12"/>
    <mergeCell ref="K12:L12"/>
    <mergeCell ref="M12:Q12"/>
    <mergeCell ref="R12:S12"/>
    <mergeCell ref="U12:V12"/>
    <mergeCell ref="C13:G13"/>
    <mergeCell ref="H13:I13"/>
    <mergeCell ref="K13:L13"/>
    <mergeCell ref="M13:Q13"/>
    <mergeCell ref="R13:S13"/>
    <mergeCell ref="U15:V15"/>
    <mergeCell ref="C14:G14"/>
    <mergeCell ref="H14:I14"/>
    <mergeCell ref="K14:L14"/>
    <mergeCell ref="M14:Q14"/>
    <mergeCell ref="R14:S14"/>
    <mergeCell ref="U14:V14"/>
    <mergeCell ref="C15:G15"/>
    <mergeCell ref="H15:I15"/>
    <mergeCell ref="K15:L15"/>
    <mergeCell ref="M15:Q15"/>
    <mergeCell ref="R15:S15"/>
    <mergeCell ref="U17:V17"/>
    <mergeCell ref="C16:G16"/>
    <mergeCell ref="H16:I16"/>
    <mergeCell ref="K16:L16"/>
    <mergeCell ref="M16:Q16"/>
    <mergeCell ref="R16:S16"/>
    <mergeCell ref="U16:V16"/>
    <mergeCell ref="C17:G17"/>
    <mergeCell ref="H17:I17"/>
    <mergeCell ref="K17:L17"/>
    <mergeCell ref="M17:Q17"/>
    <mergeCell ref="R17:S17"/>
    <mergeCell ref="U19:V19"/>
    <mergeCell ref="C18:G18"/>
    <mergeCell ref="H18:I18"/>
    <mergeCell ref="K18:L18"/>
    <mergeCell ref="M18:Q18"/>
    <mergeCell ref="R18:S18"/>
    <mergeCell ref="U18:V18"/>
    <mergeCell ref="C19:G19"/>
    <mergeCell ref="H19:I19"/>
    <mergeCell ref="K19:L19"/>
    <mergeCell ref="M19:Q19"/>
    <mergeCell ref="R19:S19"/>
  </mergeCells>
  <phoneticPr fontId="4"/>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2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DF20C-9AAA-4819-9CA4-0701001620B2}">
  <sheetPr>
    <tabColor rgb="FFFFFF00"/>
  </sheetPr>
  <dimension ref="A1:AK43"/>
  <sheetViews>
    <sheetView showGridLines="0" view="pageBreakPreview" zoomScale="85" zoomScaleNormal="100" zoomScaleSheetLayoutView="85" workbookViewId="0">
      <selection activeCell="E25" sqref="E25:F26"/>
    </sheetView>
  </sheetViews>
  <sheetFormatPr defaultColWidth="8.6328125" defaultRowHeight="18" customHeight="1" x14ac:dyDescent="0.2"/>
  <cols>
    <col min="1" max="1" width="3.26953125" style="377" customWidth="1"/>
    <col min="2" max="4" width="5.81640625" style="377" customWidth="1"/>
    <col min="5" max="14" width="5.6328125" style="377" customWidth="1"/>
    <col min="15" max="15" width="4.08984375" style="377" customWidth="1"/>
    <col min="16" max="16" width="3" style="377" customWidth="1"/>
    <col min="17" max="17" width="2.6328125" style="377" customWidth="1"/>
    <col min="18" max="18" width="2.26953125" style="377" customWidth="1"/>
    <col min="19" max="20" width="4.26953125" style="377" customWidth="1"/>
    <col min="21" max="72" width="4.6328125" style="377" customWidth="1"/>
    <col min="73" max="16384" width="8.6328125" style="377"/>
  </cols>
  <sheetData>
    <row r="1" spans="1:37" s="618" customFormat="1" ht="15" customHeight="1" x14ac:dyDescent="0.2">
      <c r="A1" s="616"/>
      <c r="B1" s="616"/>
      <c r="C1" s="617"/>
      <c r="D1" s="617"/>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c r="AG1" s="616"/>
      <c r="AH1" s="616"/>
      <c r="AI1" s="616"/>
      <c r="AJ1" s="616"/>
      <c r="AK1" s="616"/>
    </row>
    <row r="2" spans="1:37" ht="18" customHeight="1" x14ac:dyDescent="0.2">
      <c r="A2" s="460"/>
      <c r="B2" s="616" t="s">
        <v>1329</v>
      </c>
      <c r="C2" s="597"/>
      <c r="D2" s="597"/>
      <c r="E2" s="597"/>
      <c r="F2" s="597"/>
      <c r="G2" s="619"/>
      <c r="H2" s="619"/>
      <c r="I2" s="619"/>
      <c r="J2" s="619"/>
      <c r="M2" s="597"/>
      <c r="N2" s="597"/>
      <c r="O2" s="597"/>
      <c r="P2" s="597"/>
      <c r="Q2" s="597"/>
    </row>
    <row r="3" spans="1:37" s="378" customFormat="1" ht="26.25" customHeight="1" x14ac:dyDescent="0.2">
      <c r="B3" s="1325" t="s">
        <v>29</v>
      </c>
      <c r="C3" s="1628"/>
      <c r="D3" s="1326"/>
      <c r="E3" s="1737" t="s">
        <v>1242</v>
      </c>
      <c r="F3" s="1738"/>
      <c r="G3" s="1737" t="s">
        <v>1243</v>
      </c>
      <c r="H3" s="1738"/>
      <c r="I3" s="1737" t="s">
        <v>1244</v>
      </c>
      <c r="J3" s="1738"/>
      <c r="K3" s="1737" t="s">
        <v>1245</v>
      </c>
      <c r="L3" s="1738"/>
      <c r="M3" s="1737" t="s">
        <v>1246</v>
      </c>
      <c r="N3" s="1738"/>
      <c r="O3" s="1325" t="s">
        <v>38</v>
      </c>
      <c r="P3" s="1628"/>
      <c r="Q3" s="1628"/>
      <c r="R3" s="1326"/>
      <c r="S3" s="1325" t="s">
        <v>1247</v>
      </c>
      <c r="T3" s="1628"/>
      <c r="U3" s="1326"/>
      <c r="V3" s="1325" t="s">
        <v>1248</v>
      </c>
      <c r="W3" s="1628"/>
      <c r="X3" s="1326"/>
      <c r="Y3" s="1325" t="s">
        <v>1249</v>
      </c>
      <c r="Z3" s="1628"/>
      <c r="AA3" s="1326"/>
      <c r="AB3" s="1325" t="s">
        <v>1250</v>
      </c>
      <c r="AC3" s="1628"/>
      <c r="AD3" s="1326"/>
      <c r="AE3" s="1325" t="s">
        <v>1251</v>
      </c>
      <c r="AF3" s="1628"/>
      <c r="AG3" s="1326"/>
      <c r="AH3" s="1325" t="s">
        <v>93</v>
      </c>
      <c r="AI3" s="1628"/>
      <c r="AJ3" s="1628"/>
      <c r="AK3" s="1326"/>
    </row>
    <row r="4" spans="1:37" s="378" customFormat="1" ht="37.9" customHeight="1" x14ac:dyDescent="0.2">
      <c r="B4" s="1327"/>
      <c r="C4" s="1629"/>
      <c r="D4" s="1328"/>
      <c r="E4" s="1739"/>
      <c r="F4" s="1740"/>
      <c r="G4" s="1739"/>
      <c r="H4" s="1740"/>
      <c r="I4" s="1739"/>
      <c r="J4" s="1740"/>
      <c r="K4" s="1739"/>
      <c r="L4" s="1740"/>
      <c r="M4" s="1739"/>
      <c r="N4" s="1740"/>
      <c r="O4" s="1327"/>
      <c r="P4" s="1629"/>
      <c r="Q4" s="1629"/>
      <c r="R4" s="1328"/>
      <c r="S4" s="1327"/>
      <c r="T4" s="1629"/>
      <c r="U4" s="1328"/>
      <c r="V4" s="1327"/>
      <c r="W4" s="1629"/>
      <c r="X4" s="1328"/>
      <c r="Y4" s="1327"/>
      <c r="Z4" s="1629"/>
      <c r="AA4" s="1328"/>
      <c r="AB4" s="1327"/>
      <c r="AC4" s="1629"/>
      <c r="AD4" s="1328"/>
      <c r="AE4" s="1327"/>
      <c r="AF4" s="1629"/>
      <c r="AG4" s="1328"/>
      <c r="AH4" s="1327"/>
      <c r="AI4" s="1629"/>
      <c r="AJ4" s="1629"/>
      <c r="AK4" s="1328"/>
    </row>
    <row r="5" spans="1:37" s="378" customFormat="1" ht="18.649999999999999" customHeight="1" x14ac:dyDescent="0.2">
      <c r="B5" s="1325" t="s">
        <v>1252</v>
      </c>
      <c r="C5" s="1628"/>
      <c r="D5" s="1326"/>
      <c r="E5" s="2122">
        <f>'様式第１－３別葉ｃ'!E5</f>
        <v>200</v>
      </c>
      <c r="F5" s="2123"/>
      <c r="G5" s="2122">
        <f>'様式第１－３別葉ｃ'!G5</f>
        <v>220</v>
      </c>
      <c r="H5" s="2123"/>
      <c r="I5" s="2122">
        <f>'様式第１－３別葉ｃ'!I5</f>
        <v>240</v>
      </c>
      <c r="J5" s="2123"/>
      <c r="K5" s="2122">
        <f>'様式第１－３別葉ｃ'!K5</f>
        <v>260</v>
      </c>
      <c r="L5" s="2123"/>
      <c r="M5" s="2122">
        <f>'様式第１－３別葉ｃ'!M5</f>
        <v>300</v>
      </c>
      <c r="N5" s="2123"/>
      <c r="O5" s="2105">
        <v>800</v>
      </c>
      <c r="P5" s="2106"/>
      <c r="Q5" s="2101" t="s">
        <v>503</v>
      </c>
      <c r="R5" s="2102"/>
      <c r="S5" s="1731">
        <f>E5*O5/10</f>
        <v>16000</v>
      </c>
      <c r="T5" s="1732"/>
      <c r="U5" s="1733"/>
      <c r="V5" s="1731">
        <f>G5*O5/10</f>
        <v>17600</v>
      </c>
      <c r="W5" s="1732"/>
      <c r="X5" s="1733"/>
      <c r="Y5" s="1731">
        <f>I5*O5/10</f>
        <v>19200</v>
      </c>
      <c r="Z5" s="1732"/>
      <c r="AA5" s="1733"/>
      <c r="AB5" s="1731">
        <f>K5*O5/10</f>
        <v>20800</v>
      </c>
      <c r="AC5" s="1732"/>
      <c r="AD5" s="1733"/>
      <c r="AE5" s="1731">
        <f>M5*O5/10</f>
        <v>24000</v>
      </c>
      <c r="AF5" s="1732"/>
      <c r="AG5" s="1733"/>
      <c r="AH5" s="2113"/>
      <c r="AI5" s="2114"/>
      <c r="AJ5" s="2114"/>
      <c r="AK5" s="2115"/>
    </row>
    <row r="6" spans="1:37" s="378" customFormat="1" ht="18.649999999999999" customHeight="1" x14ac:dyDescent="0.2">
      <c r="B6" s="1327"/>
      <c r="C6" s="1629"/>
      <c r="D6" s="1328"/>
      <c r="E6" s="2124"/>
      <c r="F6" s="2125"/>
      <c r="G6" s="2124"/>
      <c r="H6" s="2125"/>
      <c r="I6" s="2124"/>
      <c r="J6" s="2125"/>
      <c r="K6" s="2124"/>
      <c r="L6" s="2125"/>
      <c r="M6" s="2124"/>
      <c r="N6" s="2125"/>
      <c r="O6" s="2109"/>
      <c r="P6" s="2110"/>
      <c r="Q6" s="2111"/>
      <c r="R6" s="2112"/>
      <c r="S6" s="1734"/>
      <c r="T6" s="1735"/>
      <c r="U6" s="1736"/>
      <c r="V6" s="1734"/>
      <c r="W6" s="1735"/>
      <c r="X6" s="1736"/>
      <c r="Y6" s="1734"/>
      <c r="Z6" s="1735"/>
      <c r="AA6" s="1736"/>
      <c r="AB6" s="1734"/>
      <c r="AC6" s="1735"/>
      <c r="AD6" s="1736"/>
      <c r="AE6" s="1734"/>
      <c r="AF6" s="1735"/>
      <c r="AG6" s="1736"/>
      <c r="AH6" s="2126"/>
      <c r="AI6" s="2127"/>
      <c r="AJ6" s="2127"/>
      <c r="AK6" s="2128"/>
    </row>
    <row r="7" spans="1:37" s="378" customFormat="1" ht="18.649999999999999" customHeight="1" x14ac:dyDescent="0.2">
      <c r="B7" s="1325" t="s">
        <v>1253</v>
      </c>
      <c r="C7" s="1628"/>
      <c r="D7" s="1326"/>
      <c r="E7" s="2122">
        <f>'様式第１－３別葉ｃ'!E7</f>
        <v>0</v>
      </c>
      <c r="F7" s="2123"/>
      <c r="G7" s="2122">
        <f>'様式第１－３別葉ｃ'!G7</f>
        <v>0</v>
      </c>
      <c r="H7" s="2123"/>
      <c r="I7" s="2122">
        <f>'様式第１－３別葉ｃ'!I7</f>
        <v>0</v>
      </c>
      <c r="J7" s="2123"/>
      <c r="K7" s="2122">
        <f>'様式第１－３別葉ｃ'!K7</f>
        <v>0</v>
      </c>
      <c r="L7" s="2123"/>
      <c r="M7" s="2122">
        <f>'様式第１－３別葉ｃ'!M7</f>
        <v>0</v>
      </c>
      <c r="N7" s="2123"/>
      <c r="O7" s="2105">
        <v>4000</v>
      </c>
      <c r="P7" s="2106"/>
      <c r="Q7" s="2101" t="s">
        <v>503</v>
      </c>
      <c r="R7" s="2102"/>
      <c r="S7" s="1731">
        <f>E7*O7/10</f>
        <v>0</v>
      </c>
      <c r="T7" s="1732"/>
      <c r="U7" s="1733"/>
      <c r="V7" s="1731">
        <f>G7*O7/10</f>
        <v>0</v>
      </c>
      <c r="W7" s="1732"/>
      <c r="X7" s="1733"/>
      <c r="Y7" s="1731">
        <f>I7*O7/10</f>
        <v>0</v>
      </c>
      <c r="Z7" s="1732"/>
      <c r="AA7" s="1733"/>
      <c r="AB7" s="1731">
        <f>K7*O7/10</f>
        <v>0</v>
      </c>
      <c r="AC7" s="1732"/>
      <c r="AD7" s="1733"/>
      <c r="AE7" s="1731">
        <f>M7*O7/10</f>
        <v>0</v>
      </c>
      <c r="AF7" s="1732"/>
      <c r="AG7" s="1733"/>
      <c r="AH7" s="2113"/>
      <c r="AI7" s="2114"/>
      <c r="AJ7" s="2114"/>
      <c r="AK7" s="2115"/>
    </row>
    <row r="8" spans="1:37" s="378" customFormat="1" ht="18.649999999999999" customHeight="1" x14ac:dyDescent="0.2">
      <c r="B8" s="1327"/>
      <c r="C8" s="1629"/>
      <c r="D8" s="1328"/>
      <c r="E8" s="2124"/>
      <c r="F8" s="2125"/>
      <c r="G8" s="2124"/>
      <c r="H8" s="2125"/>
      <c r="I8" s="2124"/>
      <c r="J8" s="2125"/>
      <c r="K8" s="2124"/>
      <c r="L8" s="2125"/>
      <c r="M8" s="2124"/>
      <c r="N8" s="2125"/>
      <c r="O8" s="2109"/>
      <c r="P8" s="2110"/>
      <c r="Q8" s="2111"/>
      <c r="R8" s="2112"/>
      <c r="S8" s="1734"/>
      <c r="T8" s="1735"/>
      <c r="U8" s="1736"/>
      <c r="V8" s="1734"/>
      <c r="W8" s="1735"/>
      <c r="X8" s="1736"/>
      <c r="Y8" s="1734"/>
      <c r="Z8" s="1735"/>
      <c r="AA8" s="1736"/>
      <c r="AB8" s="1734"/>
      <c r="AC8" s="1735"/>
      <c r="AD8" s="1736"/>
      <c r="AE8" s="1734"/>
      <c r="AF8" s="1735"/>
      <c r="AG8" s="1736"/>
      <c r="AH8" s="2126"/>
      <c r="AI8" s="2127"/>
      <c r="AJ8" s="2127"/>
      <c r="AK8" s="2128"/>
    </row>
    <row r="9" spans="1:37" s="378" customFormat="1" ht="18.649999999999999" customHeight="1" x14ac:dyDescent="0.2">
      <c r="B9" s="1325" t="s">
        <v>1254</v>
      </c>
      <c r="C9" s="1628"/>
      <c r="D9" s="1326"/>
      <c r="E9" s="2122">
        <f>'様式第１－３別葉ｃ'!E9</f>
        <v>0</v>
      </c>
      <c r="F9" s="2123"/>
      <c r="G9" s="2122">
        <f>'様式第１－３別葉ｃ'!G9</f>
        <v>0</v>
      </c>
      <c r="H9" s="2123"/>
      <c r="I9" s="2122">
        <f>'様式第１－３別葉ｃ'!I9</f>
        <v>0</v>
      </c>
      <c r="J9" s="2123"/>
      <c r="K9" s="2122">
        <f>'様式第１－３別葉ｃ'!K9</f>
        <v>0</v>
      </c>
      <c r="L9" s="2123"/>
      <c r="M9" s="2122">
        <f>'様式第１－３別葉ｃ'!M9</f>
        <v>0</v>
      </c>
      <c r="N9" s="2123"/>
      <c r="O9" s="2105">
        <v>8000</v>
      </c>
      <c r="P9" s="2106"/>
      <c r="Q9" s="2101" t="s">
        <v>503</v>
      </c>
      <c r="R9" s="2102"/>
      <c r="S9" s="1731">
        <f>E9*O9/10</f>
        <v>0</v>
      </c>
      <c r="T9" s="1732"/>
      <c r="U9" s="1733"/>
      <c r="V9" s="2129">
        <f>G9*O9/10</f>
        <v>0</v>
      </c>
      <c r="W9" s="2130"/>
      <c r="X9" s="2131"/>
      <c r="Y9" s="1731">
        <f>I9*O9/10</f>
        <v>0</v>
      </c>
      <c r="Z9" s="1732"/>
      <c r="AA9" s="1733"/>
      <c r="AB9" s="1731">
        <f>K9*O9/10</f>
        <v>0</v>
      </c>
      <c r="AC9" s="1732"/>
      <c r="AD9" s="1733"/>
      <c r="AE9" s="1731">
        <f>M9*O9/10</f>
        <v>0</v>
      </c>
      <c r="AF9" s="1732"/>
      <c r="AG9" s="1733"/>
      <c r="AH9" s="2113"/>
      <c r="AI9" s="2114"/>
      <c r="AJ9" s="2114"/>
      <c r="AK9" s="2115"/>
    </row>
    <row r="10" spans="1:37" s="378" customFormat="1" ht="18.649999999999999" customHeight="1" x14ac:dyDescent="0.2">
      <c r="B10" s="1327"/>
      <c r="C10" s="1629"/>
      <c r="D10" s="1328"/>
      <c r="E10" s="2124"/>
      <c r="F10" s="2125"/>
      <c r="G10" s="2124"/>
      <c r="H10" s="2125"/>
      <c r="I10" s="2124"/>
      <c r="J10" s="2125"/>
      <c r="K10" s="2124"/>
      <c r="L10" s="2125"/>
      <c r="M10" s="2124"/>
      <c r="N10" s="2125"/>
      <c r="O10" s="2109"/>
      <c r="P10" s="2110"/>
      <c r="Q10" s="2111"/>
      <c r="R10" s="2112"/>
      <c r="S10" s="1734"/>
      <c r="T10" s="1735"/>
      <c r="U10" s="1736"/>
      <c r="V10" s="2132"/>
      <c r="W10" s="2133"/>
      <c r="X10" s="2134"/>
      <c r="Y10" s="1734"/>
      <c r="Z10" s="1735"/>
      <c r="AA10" s="1736"/>
      <c r="AB10" s="1734"/>
      <c r="AC10" s="1735"/>
      <c r="AD10" s="1736"/>
      <c r="AE10" s="1734"/>
      <c r="AF10" s="1735"/>
      <c r="AG10" s="1736"/>
      <c r="AH10" s="2126"/>
      <c r="AI10" s="2127"/>
      <c r="AJ10" s="2127"/>
      <c r="AK10" s="2128"/>
    </row>
    <row r="11" spans="1:37" s="378" customFormat="1" ht="18.649999999999999" customHeight="1" x14ac:dyDescent="0.2">
      <c r="B11" s="1325" t="s">
        <v>1255</v>
      </c>
      <c r="C11" s="1628"/>
      <c r="D11" s="1326"/>
      <c r="E11" s="2122">
        <f>'様式第１－３別葉ｃ'!E11</f>
        <v>0</v>
      </c>
      <c r="F11" s="2123"/>
      <c r="G11" s="2122">
        <f>'様式第１－３別葉ｃ'!G11</f>
        <v>0</v>
      </c>
      <c r="H11" s="2123"/>
      <c r="I11" s="2122">
        <f>'様式第１－３別葉ｃ'!I11</f>
        <v>0</v>
      </c>
      <c r="J11" s="2123"/>
      <c r="K11" s="2122">
        <f>'様式第１－３別葉ｃ'!K11</f>
        <v>0</v>
      </c>
      <c r="L11" s="2123"/>
      <c r="M11" s="2122">
        <f>'様式第１－３別葉ｃ'!M11</f>
        <v>0</v>
      </c>
      <c r="N11" s="2123"/>
      <c r="O11" s="2105">
        <v>3000</v>
      </c>
      <c r="P11" s="2106"/>
      <c r="Q11" s="2101" t="s">
        <v>503</v>
      </c>
      <c r="R11" s="2102"/>
      <c r="S11" s="1731">
        <f>E11*O11/10</f>
        <v>0</v>
      </c>
      <c r="T11" s="1732"/>
      <c r="U11" s="1733"/>
      <c r="V11" s="1731">
        <f>G11*O11/10</f>
        <v>0</v>
      </c>
      <c r="W11" s="1732"/>
      <c r="X11" s="1733"/>
      <c r="Y11" s="1731">
        <f>I11*O11/10</f>
        <v>0</v>
      </c>
      <c r="Z11" s="1732"/>
      <c r="AA11" s="1733"/>
      <c r="AB11" s="1731">
        <f>K11*O11/10</f>
        <v>0</v>
      </c>
      <c r="AC11" s="1732"/>
      <c r="AD11" s="1733"/>
      <c r="AE11" s="1731">
        <f>M11*O11/10</f>
        <v>0</v>
      </c>
      <c r="AF11" s="1732"/>
      <c r="AG11" s="1733"/>
      <c r="AH11" s="2113"/>
      <c r="AI11" s="2114"/>
      <c r="AJ11" s="2114"/>
      <c r="AK11" s="2115"/>
    </row>
    <row r="12" spans="1:37" s="378" customFormat="1" ht="18.649999999999999" customHeight="1" x14ac:dyDescent="0.2">
      <c r="B12" s="1327"/>
      <c r="C12" s="1629"/>
      <c r="D12" s="1328"/>
      <c r="E12" s="2124"/>
      <c r="F12" s="2125"/>
      <c r="G12" s="2124"/>
      <c r="H12" s="2125"/>
      <c r="I12" s="2124"/>
      <c r="J12" s="2125"/>
      <c r="K12" s="2124"/>
      <c r="L12" s="2125"/>
      <c r="M12" s="2124"/>
      <c r="N12" s="2125"/>
      <c r="O12" s="2109"/>
      <c r="P12" s="2110"/>
      <c r="Q12" s="2111"/>
      <c r="R12" s="2112"/>
      <c r="S12" s="1734"/>
      <c r="T12" s="1735"/>
      <c r="U12" s="1736"/>
      <c r="V12" s="1734"/>
      <c r="W12" s="1735"/>
      <c r="X12" s="1736"/>
      <c r="Y12" s="1734"/>
      <c r="Z12" s="1735"/>
      <c r="AA12" s="1736"/>
      <c r="AB12" s="1734"/>
      <c r="AC12" s="1735"/>
      <c r="AD12" s="1736"/>
      <c r="AE12" s="1734"/>
      <c r="AF12" s="1735"/>
      <c r="AG12" s="1736"/>
      <c r="AH12" s="2126"/>
      <c r="AI12" s="2127"/>
      <c r="AJ12" s="2127"/>
      <c r="AK12" s="2128"/>
    </row>
    <row r="13" spans="1:37" s="378" customFormat="1" ht="18.649999999999999" customHeight="1" x14ac:dyDescent="0.2">
      <c r="B13" s="1325" t="s">
        <v>1256</v>
      </c>
      <c r="C13" s="1628"/>
      <c r="D13" s="1326"/>
      <c r="E13" s="2122">
        <f>'様式第１－３別葉ｃ'!E13</f>
        <v>0</v>
      </c>
      <c r="F13" s="2123"/>
      <c r="G13" s="2122">
        <f>'様式第１－３別葉ｃ'!G13</f>
        <v>0</v>
      </c>
      <c r="H13" s="2123"/>
      <c r="I13" s="2122">
        <f>'様式第１－３別葉ｃ'!I13</f>
        <v>0</v>
      </c>
      <c r="J13" s="2123"/>
      <c r="K13" s="2122">
        <f>'様式第１－３別葉ｃ'!K13</f>
        <v>0</v>
      </c>
      <c r="L13" s="2123"/>
      <c r="M13" s="2122">
        <f>'様式第１－３別葉ｃ'!M13</f>
        <v>0</v>
      </c>
      <c r="N13" s="2123"/>
      <c r="O13" s="2105">
        <v>4000</v>
      </c>
      <c r="P13" s="2106"/>
      <c r="Q13" s="2101" t="s">
        <v>503</v>
      </c>
      <c r="R13" s="2102"/>
      <c r="S13" s="1731">
        <f>E13*O13/10</f>
        <v>0</v>
      </c>
      <c r="T13" s="1732"/>
      <c r="U13" s="1733"/>
      <c r="V13" s="1731">
        <f>G13*O13/10</f>
        <v>0</v>
      </c>
      <c r="W13" s="1732"/>
      <c r="X13" s="1733"/>
      <c r="Y13" s="1731">
        <f>I13*O13/10</f>
        <v>0</v>
      </c>
      <c r="Z13" s="1732"/>
      <c r="AA13" s="1733"/>
      <c r="AB13" s="1731">
        <f>K13*O13/10</f>
        <v>0</v>
      </c>
      <c r="AC13" s="1732"/>
      <c r="AD13" s="1733"/>
      <c r="AE13" s="1731">
        <f>M13*O13/10</f>
        <v>0</v>
      </c>
      <c r="AF13" s="1732"/>
      <c r="AG13" s="1733"/>
      <c r="AH13" s="2113"/>
      <c r="AI13" s="2114"/>
      <c r="AJ13" s="2114"/>
      <c r="AK13" s="2115"/>
    </row>
    <row r="14" spans="1:37" s="378" customFormat="1" ht="18.649999999999999" customHeight="1" x14ac:dyDescent="0.2">
      <c r="B14" s="1327"/>
      <c r="C14" s="1629"/>
      <c r="D14" s="1328"/>
      <c r="E14" s="2124"/>
      <c r="F14" s="2125"/>
      <c r="G14" s="2124"/>
      <c r="H14" s="2125"/>
      <c r="I14" s="2124"/>
      <c r="J14" s="2125"/>
      <c r="K14" s="2124"/>
      <c r="L14" s="2125"/>
      <c r="M14" s="2124"/>
      <c r="N14" s="2125"/>
      <c r="O14" s="2109"/>
      <c r="P14" s="2110"/>
      <c r="Q14" s="2111"/>
      <c r="R14" s="2112"/>
      <c r="S14" s="1734"/>
      <c r="T14" s="1735"/>
      <c r="U14" s="1736"/>
      <c r="V14" s="1734"/>
      <c r="W14" s="1735"/>
      <c r="X14" s="1736"/>
      <c r="Y14" s="1734"/>
      <c r="Z14" s="1735"/>
      <c r="AA14" s="1736"/>
      <c r="AB14" s="1734"/>
      <c r="AC14" s="1735"/>
      <c r="AD14" s="1736"/>
      <c r="AE14" s="1734"/>
      <c r="AF14" s="1735"/>
      <c r="AG14" s="1736"/>
      <c r="AH14" s="2126"/>
      <c r="AI14" s="2127"/>
      <c r="AJ14" s="2127"/>
      <c r="AK14" s="2128"/>
    </row>
    <row r="15" spans="1:37" s="378" customFormat="1" ht="18.649999999999999" customHeight="1" x14ac:dyDescent="0.2">
      <c r="B15" s="1325" t="s">
        <v>1257</v>
      </c>
      <c r="C15" s="1628"/>
      <c r="D15" s="1326"/>
      <c r="E15" s="2122">
        <f>'様式第１－３別葉ｃ'!E15</f>
        <v>0</v>
      </c>
      <c r="F15" s="2123"/>
      <c r="G15" s="2122">
        <f>'様式第１－３別葉ｃ'!G15</f>
        <v>0</v>
      </c>
      <c r="H15" s="2123"/>
      <c r="I15" s="2122">
        <f>'様式第１－３別葉ｃ'!I15</f>
        <v>0</v>
      </c>
      <c r="J15" s="2123"/>
      <c r="K15" s="2122">
        <f>'様式第１－３別葉ｃ'!K15</f>
        <v>0</v>
      </c>
      <c r="L15" s="2123"/>
      <c r="M15" s="2122">
        <f>'様式第１－３別葉ｃ'!M15</f>
        <v>0</v>
      </c>
      <c r="N15" s="2123"/>
      <c r="O15" s="2105">
        <v>3000</v>
      </c>
      <c r="P15" s="2106"/>
      <c r="Q15" s="2101" t="s">
        <v>503</v>
      </c>
      <c r="R15" s="2102"/>
      <c r="S15" s="1731">
        <f>E15*O15/10</f>
        <v>0</v>
      </c>
      <c r="T15" s="1732"/>
      <c r="U15" s="1733"/>
      <c r="V15" s="1731">
        <f>G15*O15/10</f>
        <v>0</v>
      </c>
      <c r="W15" s="1732"/>
      <c r="X15" s="1733"/>
      <c r="Y15" s="1731">
        <f>I15*O15/10</f>
        <v>0</v>
      </c>
      <c r="Z15" s="1732"/>
      <c r="AA15" s="1733"/>
      <c r="AB15" s="1731">
        <f>K15*O15/10</f>
        <v>0</v>
      </c>
      <c r="AC15" s="1732"/>
      <c r="AD15" s="1733"/>
      <c r="AE15" s="1731">
        <f>M15*O15/10</f>
        <v>0</v>
      </c>
      <c r="AF15" s="1732"/>
      <c r="AG15" s="1733"/>
      <c r="AH15" s="2113"/>
      <c r="AI15" s="2114"/>
      <c r="AJ15" s="2114"/>
      <c r="AK15" s="2115"/>
    </row>
    <row r="16" spans="1:37" s="378" customFormat="1" ht="18.649999999999999" customHeight="1" thickBot="1" x14ac:dyDescent="0.25">
      <c r="B16" s="1772"/>
      <c r="C16" s="1773"/>
      <c r="D16" s="1774"/>
      <c r="E16" s="2124"/>
      <c r="F16" s="2125"/>
      <c r="G16" s="2124"/>
      <c r="H16" s="2125"/>
      <c r="I16" s="2124"/>
      <c r="J16" s="2125"/>
      <c r="K16" s="2124"/>
      <c r="L16" s="2125"/>
      <c r="M16" s="2124"/>
      <c r="N16" s="2125"/>
      <c r="O16" s="2107"/>
      <c r="P16" s="2108"/>
      <c r="Q16" s="2103"/>
      <c r="R16" s="2104"/>
      <c r="S16" s="1769"/>
      <c r="T16" s="1770"/>
      <c r="U16" s="1771"/>
      <c r="V16" s="1769"/>
      <c r="W16" s="1770"/>
      <c r="X16" s="1771"/>
      <c r="Y16" s="1769"/>
      <c r="Z16" s="1770"/>
      <c r="AA16" s="1771"/>
      <c r="AB16" s="1769"/>
      <c r="AC16" s="1770"/>
      <c r="AD16" s="1771"/>
      <c r="AE16" s="1769"/>
      <c r="AF16" s="1770"/>
      <c r="AG16" s="1771"/>
      <c r="AH16" s="2116"/>
      <c r="AI16" s="2117"/>
      <c r="AJ16" s="2117"/>
      <c r="AK16" s="2118"/>
    </row>
    <row r="17" spans="2:37" s="378" customFormat="1" ht="25.5" customHeight="1" thickTop="1" x14ac:dyDescent="0.6">
      <c r="B17" s="1760" t="s">
        <v>34</v>
      </c>
      <c r="C17" s="1761"/>
      <c r="D17" s="1762"/>
      <c r="E17" s="1763">
        <f>SUM(E5:F16)</f>
        <v>200</v>
      </c>
      <c r="F17" s="1764"/>
      <c r="G17" s="1763">
        <f>SUM(G5:H16)</f>
        <v>220</v>
      </c>
      <c r="H17" s="1764"/>
      <c r="I17" s="1763">
        <f>SUM(I5:J16)</f>
        <v>240</v>
      </c>
      <c r="J17" s="1764"/>
      <c r="K17" s="1763">
        <f>SUM(K5:L16)</f>
        <v>260</v>
      </c>
      <c r="L17" s="1764"/>
      <c r="M17" s="1763">
        <f>SUM(M5:N16)</f>
        <v>300</v>
      </c>
      <c r="N17" s="1764"/>
      <c r="O17" s="2099"/>
      <c r="P17" s="2100"/>
      <c r="Q17" s="2100"/>
      <c r="R17" s="918"/>
      <c r="S17" s="1751">
        <f>SUM(S5:U16)</f>
        <v>16000</v>
      </c>
      <c r="T17" s="1752"/>
      <c r="U17" s="1753"/>
      <c r="V17" s="1751">
        <f>SUM(V5:X16)</f>
        <v>17600</v>
      </c>
      <c r="W17" s="1752"/>
      <c r="X17" s="1753"/>
      <c r="Y17" s="1751">
        <f>SUM(Y5:AA16)</f>
        <v>19200</v>
      </c>
      <c r="Z17" s="1752"/>
      <c r="AA17" s="1753"/>
      <c r="AB17" s="1751">
        <f>SUM(AB5:AD16)</f>
        <v>20800</v>
      </c>
      <c r="AC17" s="1752"/>
      <c r="AD17" s="1753"/>
      <c r="AE17" s="1751">
        <f>SUM(AE5:AG16)</f>
        <v>24000</v>
      </c>
      <c r="AF17" s="1752"/>
      <c r="AG17" s="1753"/>
      <c r="AH17" s="2119"/>
      <c r="AI17" s="2120"/>
      <c r="AJ17" s="2120"/>
      <c r="AK17" s="2121"/>
    </row>
    <row r="19" spans="2:37" ht="18" customHeight="1" x14ac:dyDescent="0.2">
      <c r="B19" s="616" t="s">
        <v>1330</v>
      </c>
    </row>
    <row r="20" spans="2:37" ht="18" customHeight="1" x14ac:dyDescent="0.2">
      <c r="B20" s="377" t="s">
        <v>1331</v>
      </c>
    </row>
    <row r="21" spans="2:37" s="378" customFormat="1" ht="26.25" customHeight="1" x14ac:dyDescent="0.2">
      <c r="B21" s="1325" t="s">
        <v>29</v>
      </c>
      <c r="C21" s="1628"/>
      <c r="D21" s="1326"/>
      <c r="E21" s="1737" t="s">
        <v>1242</v>
      </c>
      <c r="F21" s="1738"/>
      <c r="G21" s="1737" t="s">
        <v>1243</v>
      </c>
      <c r="H21" s="1738"/>
      <c r="I21" s="1737" t="s">
        <v>1244</v>
      </c>
      <c r="J21" s="1738"/>
      <c r="K21" s="1737" t="s">
        <v>1245</v>
      </c>
      <c r="L21" s="1738"/>
      <c r="M21" s="1737" t="s">
        <v>1246</v>
      </c>
      <c r="N21" s="1738"/>
      <c r="O21" s="1325" t="s">
        <v>38</v>
      </c>
      <c r="P21" s="1628"/>
      <c r="Q21" s="1628"/>
      <c r="R21" s="1326"/>
      <c r="S21" s="1325" t="s">
        <v>1247</v>
      </c>
      <c r="T21" s="1628"/>
      <c r="U21" s="1326"/>
      <c r="V21" s="1325" t="s">
        <v>1248</v>
      </c>
      <c r="W21" s="1628"/>
      <c r="X21" s="1326"/>
      <c r="Y21" s="1325" t="s">
        <v>1249</v>
      </c>
      <c r="Z21" s="1628"/>
      <c r="AA21" s="1326"/>
      <c r="AB21" s="1325" t="s">
        <v>1250</v>
      </c>
      <c r="AC21" s="1628"/>
      <c r="AD21" s="1326"/>
      <c r="AE21" s="1325" t="s">
        <v>1251</v>
      </c>
      <c r="AF21" s="1628"/>
      <c r="AG21" s="1326"/>
      <c r="AH21" s="1325" t="s">
        <v>93</v>
      </c>
      <c r="AI21" s="1628"/>
      <c r="AJ21" s="1628"/>
      <c r="AK21" s="1326"/>
    </row>
    <row r="22" spans="2:37" s="378" customFormat="1" ht="37.9" customHeight="1" x14ac:dyDescent="0.2">
      <c r="B22" s="1327"/>
      <c r="C22" s="1629"/>
      <c r="D22" s="1328"/>
      <c r="E22" s="1739"/>
      <c r="F22" s="1740"/>
      <c r="G22" s="1739"/>
      <c r="H22" s="1740"/>
      <c r="I22" s="1739"/>
      <c r="J22" s="1740"/>
      <c r="K22" s="1739"/>
      <c r="L22" s="1740"/>
      <c r="M22" s="1739"/>
      <c r="N22" s="1740"/>
      <c r="O22" s="1327"/>
      <c r="P22" s="1629"/>
      <c r="Q22" s="1629"/>
      <c r="R22" s="1328"/>
      <c r="S22" s="1327"/>
      <c r="T22" s="1629"/>
      <c r="U22" s="1328"/>
      <c r="V22" s="1327"/>
      <c r="W22" s="1629"/>
      <c r="X22" s="1328"/>
      <c r="Y22" s="1327"/>
      <c r="Z22" s="1629"/>
      <c r="AA22" s="1328"/>
      <c r="AB22" s="1327"/>
      <c r="AC22" s="1629"/>
      <c r="AD22" s="1328"/>
      <c r="AE22" s="1327"/>
      <c r="AF22" s="1629"/>
      <c r="AG22" s="1328"/>
      <c r="AH22" s="1327"/>
      <c r="AI22" s="1629"/>
      <c r="AJ22" s="1629"/>
      <c r="AK22" s="1328"/>
    </row>
    <row r="23" spans="2:37" s="378" customFormat="1" ht="18.649999999999999" customHeight="1" x14ac:dyDescent="0.2">
      <c r="B23" s="1325" t="s">
        <v>1252</v>
      </c>
      <c r="C23" s="1628"/>
      <c r="D23" s="1326"/>
      <c r="E23" s="1666">
        <v>200</v>
      </c>
      <c r="F23" s="1668"/>
      <c r="G23" s="1666"/>
      <c r="H23" s="1668"/>
      <c r="I23" s="1666"/>
      <c r="J23" s="1668"/>
      <c r="K23" s="1666"/>
      <c r="L23" s="1668"/>
      <c r="M23" s="1666"/>
      <c r="N23" s="1668"/>
      <c r="O23" s="2105">
        <v>800</v>
      </c>
      <c r="P23" s="2106"/>
      <c r="Q23" s="2101" t="s">
        <v>503</v>
      </c>
      <c r="R23" s="2102"/>
      <c r="S23" s="1731">
        <f>E23*O23/10</f>
        <v>16000</v>
      </c>
      <c r="T23" s="1732"/>
      <c r="U23" s="1733"/>
      <c r="V23" s="1731">
        <f>G23*O23/10</f>
        <v>0</v>
      </c>
      <c r="W23" s="1732"/>
      <c r="X23" s="1733"/>
      <c r="Y23" s="1731">
        <f>I23*O23/10</f>
        <v>0</v>
      </c>
      <c r="Z23" s="1732"/>
      <c r="AA23" s="1733"/>
      <c r="AB23" s="1731">
        <f>K23*O23/10</f>
        <v>0</v>
      </c>
      <c r="AC23" s="1732"/>
      <c r="AD23" s="1733"/>
      <c r="AE23" s="1731">
        <f>M23*O23/10</f>
        <v>0</v>
      </c>
      <c r="AF23" s="1732"/>
      <c r="AG23" s="1733"/>
      <c r="AH23" s="1741"/>
      <c r="AI23" s="1742"/>
      <c r="AJ23" s="1742"/>
      <c r="AK23" s="1743"/>
    </row>
    <row r="24" spans="2:37" s="378" customFormat="1" ht="18.649999999999999" customHeight="1" x14ac:dyDescent="0.2">
      <c r="B24" s="1327"/>
      <c r="C24" s="1629"/>
      <c r="D24" s="1328"/>
      <c r="E24" s="1669"/>
      <c r="F24" s="1671"/>
      <c r="G24" s="1669"/>
      <c r="H24" s="1671"/>
      <c r="I24" s="1669"/>
      <c r="J24" s="1671"/>
      <c r="K24" s="1669"/>
      <c r="L24" s="1671"/>
      <c r="M24" s="1669"/>
      <c r="N24" s="1671"/>
      <c r="O24" s="2109"/>
      <c r="P24" s="2110"/>
      <c r="Q24" s="2111"/>
      <c r="R24" s="2112"/>
      <c r="S24" s="1734"/>
      <c r="T24" s="1735"/>
      <c r="U24" s="1736"/>
      <c r="V24" s="1734"/>
      <c r="W24" s="1735"/>
      <c r="X24" s="1736"/>
      <c r="Y24" s="1734"/>
      <c r="Z24" s="1735"/>
      <c r="AA24" s="1736"/>
      <c r="AB24" s="1734"/>
      <c r="AC24" s="1735"/>
      <c r="AD24" s="1736"/>
      <c r="AE24" s="1734"/>
      <c r="AF24" s="1735"/>
      <c r="AG24" s="1736"/>
      <c r="AH24" s="1744"/>
      <c r="AI24" s="1745"/>
      <c r="AJ24" s="1745"/>
      <c r="AK24" s="1746"/>
    </row>
    <row r="25" spans="2:37" s="378" customFormat="1" ht="18.649999999999999" customHeight="1" x14ac:dyDescent="0.2">
      <c r="B25" s="1325" t="s">
        <v>1253</v>
      </c>
      <c r="C25" s="1628"/>
      <c r="D25" s="1326"/>
      <c r="E25" s="1666"/>
      <c r="F25" s="1668"/>
      <c r="G25" s="1666"/>
      <c r="H25" s="1668"/>
      <c r="I25" s="1666"/>
      <c r="J25" s="1668"/>
      <c r="K25" s="1666"/>
      <c r="L25" s="1668"/>
      <c r="M25" s="1666"/>
      <c r="N25" s="1668"/>
      <c r="O25" s="2105">
        <v>4000</v>
      </c>
      <c r="P25" s="2106"/>
      <c r="Q25" s="2101" t="s">
        <v>503</v>
      </c>
      <c r="R25" s="2102"/>
      <c r="S25" s="1731">
        <f>E25*O25/10</f>
        <v>0</v>
      </c>
      <c r="T25" s="1732"/>
      <c r="U25" s="1733"/>
      <c r="V25" s="1731">
        <f>G25*O25/10</f>
        <v>0</v>
      </c>
      <c r="W25" s="1732"/>
      <c r="X25" s="1733"/>
      <c r="Y25" s="1731">
        <f>I25*O25/10</f>
        <v>0</v>
      </c>
      <c r="Z25" s="1732"/>
      <c r="AA25" s="1733"/>
      <c r="AB25" s="1731">
        <f>K25*O25/10</f>
        <v>0</v>
      </c>
      <c r="AC25" s="1732"/>
      <c r="AD25" s="1733"/>
      <c r="AE25" s="1731">
        <f>M25*O25/10</f>
        <v>0</v>
      </c>
      <c r="AF25" s="1732"/>
      <c r="AG25" s="1733"/>
      <c r="AH25" s="1741"/>
      <c r="AI25" s="1742"/>
      <c r="AJ25" s="1742"/>
      <c r="AK25" s="1743"/>
    </row>
    <row r="26" spans="2:37" s="378" customFormat="1" ht="18.649999999999999" customHeight="1" x14ac:dyDescent="0.2">
      <c r="B26" s="1327"/>
      <c r="C26" s="1629"/>
      <c r="D26" s="1328"/>
      <c r="E26" s="1669"/>
      <c r="F26" s="1671"/>
      <c r="G26" s="1669"/>
      <c r="H26" s="1671"/>
      <c r="I26" s="1669"/>
      <c r="J26" s="1671"/>
      <c r="K26" s="1669"/>
      <c r="L26" s="1671"/>
      <c r="M26" s="1669"/>
      <c r="N26" s="1671"/>
      <c r="O26" s="2109"/>
      <c r="P26" s="2110"/>
      <c r="Q26" s="2111"/>
      <c r="R26" s="2112"/>
      <c r="S26" s="1734"/>
      <c r="T26" s="1735"/>
      <c r="U26" s="1736"/>
      <c r="V26" s="1734"/>
      <c r="W26" s="1735"/>
      <c r="X26" s="1736"/>
      <c r="Y26" s="1734"/>
      <c r="Z26" s="1735"/>
      <c r="AA26" s="1736"/>
      <c r="AB26" s="1734"/>
      <c r="AC26" s="1735"/>
      <c r="AD26" s="1736"/>
      <c r="AE26" s="1734"/>
      <c r="AF26" s="1735"/>
      <c r="AG26" s="1736"/>
      <c r="AH26" s="1744"/>
      <c r="AI26" s="1745"/>
      <c r="AJ26" s="1745"/>
      <c r="AK26" s="1746"/>
    </row>
    <row r="27" spans="2:37" s="378" customFormat="1" ht="18.649999999999999" customHeight="1" x14ac:dyDescent="0.2">
      <c r="B27" s="1325" t="s">
        <v>1254</v>
      </c>
      <c r="C27" s="1628"/>
      <c r="D27" s="1326"/>
      <c r="E27" s="1666"/>
      <c r="F27" s="1668"/>
      <c r="G27" s="1666"/>
      <c r="H27" s="1668"/>
      <c r="I27" s="1666"/>
      <c r="J27" s="1668"/>
      <c r="K27" s="1666"/>
      <c r="L27" s="1668"/>
      <c r="M27" s="1666"/>
      <c r="N27" s="1668"/>
      <c r="O27" s="2105">
        <v>8000</v>
      </c>
      <c r="P27" s="2106"/>
      <c r="Q27" s="2101" t="s">
        <v>503</v>
      </c>
      <c r="R27" s="2102"/>
      <c r="S27" s="1731">
        <f>E27*O27/10</f>
        <v>0</v>
      </c>
      <c r="T27" s="1732"/>
      <c r="U27" s="1733"/>
      <c r="V27" s="1731">
        <f>G27*O27/10</f>
        <v>0</v>
      </c>
      <c r="W27" s="1732"/>
      <c r="X27" s="1733"/>
      <c r="Y27" s="1731">
        <f>I27*O27/10</f>
        <v>0</v>
      </c>
      <c r="Z27" s="1732"/>
      <c r="AA27" s="1733"/>
      <c r="AB27" s="1731">
        <f>K27*O27/10</f>
        <v>0</v>
      </c>
      <c r="AC27" s="1732"/>
      <c r="AD27" s="1733"/>
      <c r="AE27" s="1731">
        <f>M27*O27/10</f>
        <v>0</v>
      </c>
      <c r="AF27" s="1732"/>
      <c r="AG27" s="1733"/>
      <c r="AH27" s="1741"/>
      <c r="AI27" s="1742"/>
      <c r="AJ27" s="1742"/>
      <c r="AK27" s="1743"/>
    </row>
    <row r="28" spans="2:37" s="378" customFormat="1" ht="18.649999999999999" customHeight="1" x14ac:dyDescent="0.2">
      <c r="B28" s="1327"/>
      <c r="C28" s="1629"/>
      <c r="D28" s="1328"/>
      <c r="E28" s="1669"/>
      <c r="F28" s="1671"/>
      <c r="G28" s="1669"/>
      <c r="H28" s="1671"/>
      <c r="I28" s="1669"/>
      <c r="J28" s="1671"/>
      <c r="K28" s="1669"/>
      <c r="L28" s="1671"/>
      <c r="M28" s="1669"/>
      <c r="N28" s="1671"/>
      <c r="O28" s="2109"/>
      <c r="P28" s="2110"/>
      <c r="Q28" s="2111"/>
      <c r="R28" s="2112"/>
      <c r="S28" s="1734"/>
      <c r="T28" s="1735"/>
      <c r="U28" s="1736"/>
      <c r="V28" s="1734"/>
      <c r="W28" s="1735"/>
      <c r="X28" s="1736"/>
      <c r="Y28" s="1734"/>
      <c r="Z28" s="1735"/>
      <c r="AA28" s="1736"/>
      <c r="AB28" s="1734"/>
      <c r="AC28" s="1735"/>
      <c r="AD28" s="1736"/>
      <c r="AE28" s="1734"/>
      <c r="AF28" s="1735"/>
      <c r="AG28" s="1736"/>
      <c r="AH28" s="1744"/>
      <c r="AI28" s="1745"/>
      <c r="AJ28" s="1745"/>
      <c r="AK28" s="1746"/>
    </row>
    <row r="29" spans="2:37" s="378" customFormat="1" ht="18.649999999999999" customHeight="1" x14ac:dyDescent="0.2">
      <c r="B29" s="1325" t="s">
        <v>1255</v>
      </c>
      <c r="C29" s="1628"/>
      <c r="D29" s="1326"/>
      <c r="E29" s="1666"/>
      <c r="F29" s="1668"/>
      <c r="G29" s="1666"/>
      <c r="H29" s="1668"/>
      <c r="I29" s="1666"/>
      <c r="J29" s="1668"/>
      <c r="K29" s="1666"/>
      <c r="L29" s="1668"/>
      <c r="M29" s="1666"/>
      <c r="N29" s="1668"/>
      <c r="O29" s="2105">
        <v>3000</v>
      </c>
      <c r="P29" s="2106"/>
      <c r="Q29" s="2101" t="s">
        <v>503</v>
      </c>
      <c r="R29" s="2102"/>
      <c r="S29" s="1731">
        <f>E29*O29/10</f>
        <v>0</v>
      </c>
      <c r="T29" s="1732"/>
      <c r="U29" s="1733"/>
      <c r="V29" s="1731">
        <f>G29*O29/10</f>
        <v>0</v>
      </c>
      <c r="W29" s="1732"/>
      <c r="X29" s="1733"/>
      <c r="Y29" s="1731">
        <f>I29*O29/10</f>
        <v>0</v>
      </c>
      <c r="Z29" s="1732"/>
      <c r="AA29" s="1733"/>
      <c r="AB29" s="1731">
        <f>K29*O29/10</f>
        <v>0</v>
      </c>
      <c r="AC29" s="1732"/>
      <c r="AD29" s="1733"/>
      <c r="AE29" s="1731">
        <f>M29*O29/10</f>
        <v>0</v>
      </c>
      <c r="AF29" s="1732"/>
      <c r="AG29" s="1733"/>
      <c r="AH29" s="1741"/>
      <c r="AI29" s="1742"/>
      <c r="AJ29" s="1742"/>
      <c r="AK29" s="1743"/>
    </row>
    <row r="30" spans="2:37" s="378" customFormat="1" ht="18.649999999999999" customHeight="1" x14ac:dyDescent="0.2">
      <c r="B30" s="1327"/>
      <c r="C30" s="1629"/>
      <c r="D30" s="1328"/>
      <c r="E30" s="1669"/>
      <c r="F30" s="1671"/>
      <c r="G30" s="1669"/>
      <c r="H30" s="1671"/>
      <c r="I30" s="1669"/>
      <c r="J30" s="1671"/>
      <c r="K30" s="1669"/>
      <c r="L30" s="1671"/>
      <c r="M30" s="1669"/>
      <c r="N30" s="1671"/>
      <c r="O30" s="2109"/>
      <c r="P30" s="2110"/>
      <c r="Q30" s="2111"/>
      <c r="R30" s="2112"/>
      <c r="S30" s="1734"/>
      <c r="T30" s="1735"/>
      <c r="U30" s="1736"/>
      <c r="V30" s="1734"/>
      <c r="W30" s="1735"/>
      <c r="X30" s="1736"/>
      <c r="Y30" s="1734"/>
      <c r="Z30" s="1735"/>
      <c r="AA30" s="1736"/>
      <c r="AB30" s="1734"/>
      <c r="AC30" s="1735"/>
      <c r="AD30" s="1736"/>
      <c r="AE30" s="1734"/>
      <c r="AF30" s="1735"/>
      <c r="AG30" s="1736"/>
      <c r="AH30" s="1744"/>
      <c r="AI30" s="1745"/>
      <c r="AJ30" s="1745"/>
      <c r="AK30" s="1746"/>
    </row>
    <row r="31" spans="2:37" s="378" customFormat="1" ht="18.649999999999999" customHeight="1" x14ac:dyDescent="0.2">
      <c r="B31" s="1325" t="s">
        <v>1256</v>
      </c>
      <c r="C31" s="1628"/>
      <c r="D31" s="1326"/>
      <c r="E31" s="1666"/>
      <c r="F31" s="1668"/>
      <c r="G31" s="1666"/>
      <c r="H31" s="1668"/>
      <c r="I31" s="1666"/>
      <c r="J31" s="1668"/>
      <c r="K31" s="1666"/>
      <c r="L31" s="1668"/>
      <c r="M31" s="1666"/>
      <c r="N31" s="1668"/>
      <c r="O31" s="2105">
        <v>4000</v>
      </c>
      <c r="P31" s="2106"/>
      <c r="Q31" s="2101" t="s">
        <v>503</v>
      </c>
      <c r="R31" s="2102"/>
      <c r="S31" s="1731">
        <f>E31*O31/10</f>
        <v>0</v>
      </c>
      <c r="T31" s="1732"/>
      <c r="U31" s="1733"/>
      <c r="V31" s="1731">
        <f>G31*O31/10</f>
        <v>0</v>
      </c>
      <c r="W31" s="1732"/>
      <c r="X31" s="1733"/>
      <c r="Y31" s="1731">
        <f>I31*O31/10</f>
        <v>0</v>
      </c>
      <c r="Z31" s="1732"/>
      <c r="AA31" s="1733"/>
      <c r="AB31" s="1731">
        <f>K31*O31/10</f>
        <v>0</v>
      </c>
      <c r="AC31" s="1732"/>
      <c r="AD31" s="1733"/>
      <c r="AE31" s="1731">
        <f>M31*O31/10</f>
        <v>0</v>
      </c>
      <c r="AF31" s="1732"/>
      <c r="AG31" s="1733"/>
      <c r="AH31" s="1741"/>
      <c r="AI31" s="1742"/>
      <c r="AJ31" s="1742"/>
      <c r="AK31" s="1743"/>
    </row>
    <row r="32" spans="2:37" s="378" customFormat="1" ht="18.649999999999999" customHeight="1" x14ac:dyDescent="0.2">
      <c r="B32" s="1327"/>
      <c r="C32" s="1629"/>
      <c r="D32" s="1328"/>
      <c r="E32" s="1669"/>
      <c r="F32" s="1671"/>
      <c r="G32" s="1669"/>
      <c r="H32" s="1671"/>
      <c r="I32" s="1669"/>
      <c r="J32" s="1671"/>
      <c r="K32" s="1669"/>
      <c r="L32" s="1671"/>
      <c r="M32" s="1669"/>
      <c r="N32" s="1671"/>
      <c r="O32" s="2109"/>
      <c r="P32" s="2110"/>
      <c r="Q32" s="2111"/>
      <c r="R32" s="2112"/>
      <c r="S32" s="1734"/>
      <c r="T32" s="1735"/>
      <c r="U32" s="1736"/>
      <c r="V32" s="1734"/>
      <c r="W32" s="1735"/>
      <c r="X32" s="1736"/>
      <c r="Y32" s="1734"/>
      <c r="Z32" s="1735"/>
      <c r="AA32" s="1736"/>
      <c r="AB32" s="1734"/>
      <c r="AC32" s="1735"/>
      <c r="AD32" s="1736"/>
      <c r="AE32" s="1734"/>
      <c r="AF32" s="1735"/>
      <c r="AG32" s="1736"/>
      <c r="AH32" s="1744"/>
      <c r="AI32" s="1745"/>
      <c r="AJ32" s="1745"/>
      <c r="AK32" s="1746"/>
    </row>
    <row r="33" spans="2:37" s="378" customFormat="1" ht="18.649999999999999" customHeight="1" x14ac:dyDescent="0.2">
      <c r="B33" s="1325" t="s">
        <v>1257</v>
      </c>
      <c r="C33" s="1628"/>
      <c r="D33" s="1326"/>
      <c r="E33" s="1666"/>
      <c r="F33" s="1668"/>
      <c r="G33" s="1666"/>
      <c r="H33" s="1668"/>
      <c r="I33" s="1666"/>
      <c r="J33" s="1668"/>
      <c r="K33" s="1666"/>
      <c r="L33" s="1668"/>
      <c r="M33" s="1666"/>
      <c r="N33" s="1668"/>
      <c r="O33" s="2105">
        <v>3000</v>
      </c>
      <c r="P33" s="2106"/>
      <c r="Q33" s="2101" t="s">
        <v>503</v>
      </c>
      <c r="R33" s="2102"/>
      <c r="S33" s="1731">
        <f>E33*O33/10</f>
        <v>0</v>
      </c>
      <c r="T33" s="1732"/>
      <c r="U33" s="1733"/>
      <c r="V33" s="1731">
        <f>G33*O33/10</f>
        <v>0</v>
      </c>
      <c r="W33" s="1732"/>
      <c r="X33" s="1733"/>
      <c r="Y33" s="1731">
        <f>I33*O33/10</f>
        <v>0</v>
      </c>
      <c r="Z33" s="1732"/>
      <c r="AA33" s="1733"/>
      <c r="AB33" s="1731">
        <f>K33*O33/10</f>
        <v>0</v>
      </c>
      <c r="AC33" s="1732"/>
      <c r="AD33" s="1733"/>
      <c r="AE33" s="1731">
        <f>M33*O33/10</f>
        <v>0</v>
      </c>
      <c r="AF33" s="1732"/>
      <c r="AG33" s="1733"/>
      <c r="AH33" s="1741"/>
      <c r="AI33" s="1742"/>
      <c r="AJ33" s="1742"/>
      <c r="AK33" s="1743"/>
    </row>
    <row r="34" spans="2:37" s="378" customFormat="1" ht="18.649999999999999" customHeight="1" thickBot="1" x14ac:dyDescent="0.25">
      <c r="B34" s="1772"/>
      <c r="C34" s="1773"/>
      <c r="D34" s="1774"/>
      <c r="E34" s="1747"/>
      <c r="F34" s="1748"/>
      <c r="G34" s="1747"/>
      <c r="H34" s="1748"/>
      <c r="I34" s="1747"/>
      <c r="J34" s="1748"/>
      <c r="K34" s="1747"/>
      <c r="L34" s="1748"/>
      <c r="M34" s="1747"/>
      <c r="N34" s="1748"/>
      <c r="O34" s="2107"/>
      <c r="P34" s="2108"/>
      <c r="Q34" s="2103"/>
      <c r="R34" s="2104"/>
      <c r="S34" s="1769"/>
      <c r="T34" s="1770"/>
      <c r="U34" s="1771"/>
      <c r="V34" s="1769"/>
      <c r="W34" s="1770"/>
      <c r="X34" s="1771"/>
      <c r="Y34" s="1769"/>
      <c r="Z34" s="1770"/>
      <c r="AA34" s="1771"/>
      <c r="AB34" s="1769"/>
      <c r="AC34" s="1770"/>
      <c r="AD34" s="1771"/>
      <c r="AE34" s="1769"/>
      <c r="AF34" s="1770"/>
      <c r="AG34" s="1771"/>
      <c r="AH34" s="1757"/>
      <c r="AI34" s="1758"/>
      <c r="AJ34" s="1758"/>
      <c r="AK34" s="1759"/>
    </row>
    <row r="35" spans="2:37" s="378" customFormat="1" ht="25.5" customHeight="1" thickTop="1" x14ac:dyDescent="0.6">
      <c r="B35" s="1760" t="s">
        <v>34</v>
      </c>
      <c r="C35" s="1761"/>
      <c r="D35" s="1762"/>
      <c r="E35" s="1763">
        <f>SUM(E23:F34)</f>
        <v>200</v>
      </c>
      <c r="F35" s="1764"/>
      <c r="G35" s="1763">
        <f>SUM(G23:H34)</f>
        <v>0</v>
      </c>
      <c r="H35" s="1764"/>
      <c r="I35" s="1763">
        <f>SUM(I23:J34)</f>
        <v>0</v>
      </c>
      <c r="J35" s="1764"/>
      <c r="K35" s="1763">
        <f>SUM(K23:L34)</f>
        <v>0</v>
      </c>
      <c r="L35" s="1764"/>
      <c r="M35" s="1763">
        <f>SUM(M23:N34)</f>
        <v>0</v>
      </c>
      <c r="N35" s="1764"/>
      <c r="O35" s="2099"/>
      <c r="P35" s="2100"/>
      <c r="Q35" s="2100"/>
      <c r="R35" s="918"/>
      <c r="S35" s="1751">
        <f>SUM(S23:U34)</f>
        <v>16000</v>
      </c>
      <c r="T35" s="1752"/>
      <c r="U35" s="1753"/>
      <c r="V35" s="1751">
        <f>SUM(V23:X34)</f>
        <v>0</v>
      </c>
      <c r="W35" s="1752"/>
      <c r="X35" s="1753"/>
      <c r="Y35" s="1751">
        <f>SUM(Y23:AA34)</f>
        <v>0</v>
      </c>
      <c r="Z35" s="1752"/>
      <c r="AA35" s="1753"/>
      <c r="AB35" s="1751">
        <f>SUM(AB23:AD34)</f>
        <v>0</v>
      </c>
      <c r="AC35" s="1752"/>
      <c r="AD35" s="1753"/>
      <c r="AE35" s="1751">
        <f>SUM(AE23:AG34)</f>
        <v>0</v>
      </c>
      <c r="AF35" s="1752"/>
      <c r="AG35" s="1753"/>
      <c r="AH35" s="1754"/>
      <c r="AI35" s="1755"/>
      <c r="AJ35" s="1755"/>
      <c r="AK35" s="1756"/>
    </row>
    <row r="36" spans="2:37" ht="6.5" customHeight="1" x14ac:dyDescent="0.2"/>
    <row r="37" spans="2:37" ht="18" customHeight="1" x14ac:dyDescent="0.2">
      <c r="B37" s="377" t="s">
        <v>1332</v>
      </c>
    </row>
    <row r="38" spans="2:37" ht="18" customHeight="1" x14ac:dyDescent="0.2">
      <c r="B38" s="377" t="s">
        <v>1333</v>
      </c>
    </row>
    <row r="39" spans="2:37" ht="18" customHeight="1" x14ac:dyDescent="0.2">
      <c r="B39" s="377" t="s">
        <v>1334</v>
      </c>
    </row>
    <row r="41" spans="2:37" ht="18" customHeight="1" x14ac:dyDescent="0.2">
      <c r="B41" s="616" t="s">
        <v>1335</v>
      </c>
    </row>
    <row r="42" spans="2:37" ht="18" customHeight="1" x14ac:dyDescent="0.2">
      <c r="B42" s="377" t="s">
        <v>1262</v>
      </c>
      <c r="C42" s="377" t="s">
        <v>1336</v>
      </c>
    </row>
    <row r="43" spans="2:37" ht="18" customHeight="1" x14ac:dyDescent="0.2">
      <c r="C43" s="377" t="s">
        <v>1337</v>
      </c>
    </row>
  </sheetData>
  <sheetProtection sheet="1" objects="1" scenarios="1" formatCells="0" formatColumns="0"/>
  <dataConsolidate/>
  <mergeCells count="220">
    <mergeCell ref="AH3:AK4"/>
    <mergeCell ref="B5:D6"/>
    <mergeCell ref="E5:F6"/>
    <mergeCell ref="G5:H6"/>
    <mergeCell ref="I5:J6"/>
    <mergeCell ref="K5:L6"/>
    <mergeCell ref="M5:N6"/>
    <mergeCell ref="O5:P6"/>
    <mergeCell ref="Q5:R6"/>
    <mergeCell ref="S5:U6"/>
    <mergeCell ref="O3:R4"/>
    <mergeCell ref="S3:U4"/>
    <mergeCell ref="V3:X4"/>
    <mergeCell ref="Y3:AA4"/>
    <mergeCell ref="AB3:AD4"/>
    <mergeCell ref="AE3:AG4"/>
    <mergeCell ref="B3:D4"/>
    <mergeCell ref="E3:F4"/>
    <mergeCell ref="G3:H4"/>
    <mergeCell ref="I3:J4"/>
    <mergeCell ref="K3:L4"/>
    <mergeCell ref="M3:N4"/>
    <mergeCell ref="V5:X6"/>
    <mergeCell ref="Y5:AA6"/>
    <mergeCell ref="B7:D8"/>
    <mergeCell ref="E7:F8"/>
    <mergeCell ref="G7:H8"/>
    <mergeCell ref="I7:J8"/>
    <mergeCell ref="K7:L8"/>
    <mergeCell ref="AB7:AD8"/>
    <mergeCell ref="AE7:AG8"/>
    <mergeCell ref="AH7:AK8"/>
    <mergeCell ref="Q7:R8"/>
    <mergeCell ref="S7:U8"/>
    <mergeCell ref="V7:X8"/>
    <mergeCell ref="Y7:AA8"/>
    <mergeCell ref="I9:J10"/>
    <mergeCell ref="K9:L10"/>
    <mergeCell ref="M9:N10"/>
    <mergeCell ref="O9:P10"/>
    <mergeCell ref="M7:N8"/>
    <mergeCell ref="O7:P8"/>
    <mergeCell ref="AB5:AD6"/>
    <mergeCell ref="AE5:AG6"/>
    <mergeCell ref="AH5:AK6"/>
    <mergeCell ref="AH9:AK10"/>
    <mergeCell ref="Q9:R10"/>
    <mergeCell ref="S9:U10"/>
    <mergeCell ref="V9:X10"/>
    <mergeCell ref="Y9:AA10"/>
    <mergeCell ref="AB9:AD10"/>
    <mergeCell ref="AE9:AG10"/>
    <mergeCell ref="V11:X12"/>
    <mergeCell ref="Y11:AA12"/>
    <mergeCell ref="AB11:AD12"/>
    <mergeCell ref="AE11:AG12"/>
    <mergeCell ref="AH11:AK12"/>
    <mergeCell ref="B9:D10"/>
    <mergeCell ref="E9:F10"/>
    <mergeCell ref="G9:H10"/>
    <mergeCell ref="AB13:AD14"/>
    <mergeCell ref="AE13:AG14"/>
    <mergeCell ref="AH13:AK14"/>
    <mergeCell ref="Q13:R14"/>
    <mergeCell ref="S13:U14"/>
    <mergeCell ref="V13:X14"/>
    <mergeCell ref="Y13:AA14"/>
    <mergeCell ref="B11:D12"/>
    <mergeCell ref="E11:F12"/>
    <mergeCell ref="G11:H12"/>
    <mergeCell ref="I11:J12"/>
    <mergeCell ref="K11:L12"/>
    <mergeCell ref="M11:N12"/>
    <mergeCell ref="O11:P12"/>
    <mergeCell ref="Q11:R12"/>
    <mergeCell ref="S11:U12"/>
    <mergeCell ref="B15:D16"/>
    <mergeCell ref="E15:F16"/>
    <mergeCell ref="G15:H16"/>
    <mergeCell ref="I15:J16"/>
    <mergeCell ref="K15:L16"/>
    <mergeCell ref="M15:N16"/>
    <mergeCell ref="O15:P16"/>
    <mergeCell ref="M13:N14"/>
    <mergeCell ref="O13:P14"/>
    <mergeCell ref="B13:D14"/>
    <mergeCell ref="E13:F14"/>
    <mergeCell ref="G13:H14"/>
    <mergeCell ref="I13:J14"/>
    <mergeCell ref="K13:L14"/>
    <mergeCell ref="AH15:AK16"/>
    <mergeCell ref="Q15:R16"/>
    <mergeCell ref="S15:U16"/>
    <mergeCell ref="I17:J17"/>
    <mergeCell ref="K17:L17"/>
    <mergeCell ref="M17:N17"/>
    <mergeCell ref="O17:Q17"/>
    <mergeCell ref="S17:U17"/>
    <mergeCell ref="V17:X17"/>
    <mergeCell ref="V15:X16"/>
    <mergeCell ref="Y15:AA16"/>
    <mergeCell ref="AB15:AD16"/>
    <mergeCell ref="AE15:AG16"/>
    <mergeCell ref="Y17:AA17"/>
    <mergeCell ref="AB17:AD17"/>
    <mergeCell ref="AE17:AG17"/>
    <mergeCell ref="AH17:AK17"/>
    <mergeCell ref="B21:D22"/>
    <mergeCell ref="E21:F22"/>
    <mergeCell ref="G21:H22"/>
    <mergeCell ref="I21:J22"/>
    <mergeCell ref="K21:L22"/>
    <mergeCell ref="M21:N22"/>
    <mergeCell ref="AH21:AK22"/>
    <mergeCell ref="O21:R22"/>
    <mergeCell ref="S21:U22"/>
    <mergeCell ref="V21:X22"/>
    <mergeCell ref="Y21:AA22"/>
    <mergeCell ref="AB21:AD22"/>
    <mergeCell ref="AE21:AG22"/>
    <mergeCell ref="B17:D17"/>
    <mergeCell ref="E17:F17"/>
    <mergeCell ref="G17:H17"/>
    <mergeCell ref="AE23:AG24"/>
    <mergeCell ref="AH23:AK24"/>
    <mergeCell ref="B25:D26"/>
    <mergeCell ref="E25:F26"/>
    <mergeCell ref="G25:H26"/>
    <mergeCell ref="I25:J26"/>
    <mergeCell ref="K25:L26"/>
    <mergeCell ref="AB25:AD26"/>
    <mergeCell ref="AE25:AG26"/>
    <mergeCell ref="AH25:AK26"/>
    <mergeCell ref="Q25:R26"/>
    <mergeCell ref="S25:U26"/>
    <mergeCell ref="V25:X26"/>
    <mergeCell ref="Y25:AA26"/>
    <mergeCell ref="B23:D24"/>
    <mergeCell ref="E23:F24"/>
    <mergeCell ref="G23:H24"/>
    <mergeCell ref="I23:J24"/>
    <mergeCell ref="K23:L24"/>
    <mergeCell ref="M23:N24"/>
    <mergeCell ref="O23:P24"/>
    <mergeCell ref="Q23:R24"/>
    <mergeCell ref="S23:U24"/>
    <mergeCell ref="I27:J28"/>
    <mergeCell ref="K27:L28"/>
    <mergeCell ref="M27:N28"/>
    <mergeCell ref="O27:P28"/>
    <mergeCell ref="M25:N26"/>
    <mergeCell ref="O25:P26"/>
    <mergeCell ref="V23:X24"/>
    <mergeCell ref="Y23:AA24"/>
    <mergeCell ref="AB23:AD24"/>
    <mergeCell ref="AH27:AK28"/>
    <mergeCell ref="B29:D30"/>
    <mergeCell ref="E29:F30"/>
    <mergeCell ref="G29:H30"/>
    <mergeCell ref="I29:J30"/>
    <mergeCell ref="K29:L30"/>
    <mergeCell ref="M29:N30"/>
    <mergeCell ref="O29:P30"/>
    <mergeCell ref="Q29:R30"/>
    <mergeCell ref="S29:U30"/>
    <mergeCell ref="Q27:R28"/>
    <mergeCell ref="S27:U28"/>
    <mergeCell ref="V27:X28"/>
    <mergeCell ref="Y27:AA28"/>
    <mergeCell ref="AB27:AD28"/>
    <mergeCell ref="AE27:AG28"/>
    <mergeCell ref="V29:X30"/>
    <mergeCell ref="Y29:AA30"/>
    <mergeCell ref="AB29:AD30"/>
    <mergeCell ref="AE29:AG30"/>
    <mergeCell ref="AH29:AK30"/>
    <mergeCell ref="B27:D28"/>
    <mergeCell ref="E27:F28"/>
    <mergeCell ref="G27:H28"/>
    <mergeCell ref="B31:D32"/>
    <mergeCell ref="E31:F32"/>
    <mergeCell ref="G31:H32"/>
    <mergeCell ref="I31:J32"/>
    <mergeCell ref="K31:L32"/>
    <mergeCell ref="AB31:AD32"/>
    <mergeCell ref="AE31:AG32"/>
    <mergeCell ref="AH31:AK32"/>
    <mergeCell ref="B33:D34"/>
    <mergeCell ref="E33:F34"/>
    <mergeCell ref="G33:H34"/>
    <mergeCell ref="I33:J34"/>
    <mergeCell ref="K33:L34"/>
    <mergeCell ref="M33:N34"/>
    <mergeCell ref="O33:P34"/>
    <mergeCell ref="M31:N32"/>
    <mergeCell ref="O31:P32"/>
    <mergeCell ref="Q31:R32"/>
    <mergeCell ref="S31:U32"/>
    <mergeCell ref="V31:X32"/>
    <mergeCell ref="Y31:AA32"/>
    <mergeCell ref="Y35:AA35"/>
    <mergeCell ref="AB35:AD35"/>
    <mergeCell ref="AE35:AG35"/>
    <mergeCell ref="AH35:AK35"/>
    <mergeCell ref="AH33:AK34"/>
    <mergeCell ref="B35:D35"/>
    <mergeCell ref="E35:F35"/>
    <mergeCell ref="G35:H35"/>
    <mergeCell ref="I35:J35"/>
    <mergeCell ref="K35:L35"/>
    <mergeCell ref="M35:N35"/>
    <mergeCell ref="O35:Q35"/>
    <mergeCell ref="S35:U35"/>
    <mergeCell ref="V35:X35"/>
    <mergeCell ref="Q33:R34"/>
    <mergeCell ref="S33:U34"/>
    <mergeCell ref="V33:X34"/>
    <mergeCell ref="Y33:AA34"/>
    <mergeCell ref="AB33:AD34"/>
    <mergeCell ref="AE33:AG34"/>
  </mergeCells>
  <phoneticPr fontId="4"/>
  <dataValidations count="1">
    <dataValidation type="whole" imeMode="off" operator="greaterThanOrEqual" allowBlank="1" showInputMessage="1" showErrorMessage="1" error="小数点以下を切り捨て、整数で入力してください。" sqref="O5 O9 O11 O15 O13 O7 O23 O27 O29 O33 O31 O25" xr:uid="{B6EC8E5A-9084-431E-B9F3-151283EA9133}">
      <formula1>0</formula1>
    </dataValidation>
  </dataValidations>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38"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C7C0-89B5-4D69-989B-41A4CDF01A5F}">
  <sheetPr>
    <tabColor theme="9" tint="0.39997558519241921"/>
    <pageSetUpPr fitToPage="1"/>
  </sheetPr>
  <dimension ref="B3:M30"/>
  <sheetViews>
    <sheetView view="pageBreakPreview" topLeftCell="B1" zoomScaleNormal="100" zoomScaleSheetLayoutView="100" workbookViewId="0">
      <selection activeCell="F5" sqref="F5"/>
    </sheetView>
  </sheetViews>
  <sheetFormatPr defaultColWidth="3.6328125" defaultRowHeight="13" x14ac:dyDescent="0.2"/>
  <cols>
    <col min="1" max="1" width="3.6328125" style="891"/>
    <col min="2" max="2" width="3" style="891" customWidth="1"/>
    <col min="3" max="4" width="24.90625" style="891" customWidth="1"/>
    <col min="5" max="5" width="16.90625" style="891" customWidth="1"/>
    <col min="6" max="6" width="14.90625" style="891" customWidth="1"/>
    <col min="7" max="7" width="17.26953125" style="891" customWidth="1"/>
    <col min="8" max="9" width="2" style="891" customWidth="1"/>
    <col min="10" max="221" width="5.6328125" style="891" customWidth="1"/>
    <col min="222" max="222" width="3" style="891" customWidth="1"/>
    <col min="223" max="225" width="3.08984375" style="891" customWidth="1"/>
    <col min="226" max="16384" width="3.6328125" style="891"/>
  </cols>
  <sheetData>
    <row r="3" spans="2:13" ht="14" x14ac:dyDescent="0.2">
      <c r="B3" s="890" t="s">
        <v>1342</v>
      </c>
    </row>
    <row r="4" spans="2:13" ht="14" x14ac:dyDescent="0.2">
      <c r="B4" s="892"/>
    </row>
    <row r="5" spans="2:13" ht="15.75" customHeight="1" x14ac:dyDescent="0.2">
      <c r="F5" s="906" t="s">
        <v>1338</v>
      </c>
      <c r="G5" s="894"/>
      <c r="H5" s="895"/>
      <c r="I5" s="892"/>
      <c r="J5" s="892"/>
      <c r="K5" s="892"/>
      <c r="L5" s="892"/>
      <c r="M5" s="892"/>
    </row>
    <row r="6" spans="2:13" ht="15.75" customHeight="1" x14ac:dyDescent="0.2">
      <c r="F6" s="903"/>
      <c r="G6" s="904"/>
      <c r="H6" s="895"/>
      <c r="I6" s="892"/>
      <c r="J6" s="892"/>
      <c r="K6" s="892"/>
      <c r="L6" s="892"/>
      <c r="M6" s="892"/>
    </row>
    <row r="7" spans="2:13" ht="15.75" customHeight="1" x14ac:dyDescent="0.3">
      <c r="C7" s="907"/>
      <c r="D7" s="905" t="s">
        <v>1343</v>
      </c>
      <c r="E7" s="905"/>
      <c r="F7" s="905"/>
      <c r="G7" s="905"/>
      <c r="H7" s="895"/>
      <c r="I7" s="892"/>
      <c r="J7" s="892"/>
      <c r="K7" s="892"/>
      <c r="L7" s="892"/>
      <c r="M7" s="892"/>
    </row>
    <row r="8" spans="2:13" ht="14" x14ac:dyDescent="0.2">
      <c r="C8" s="912"/>
      <c r="D8" s="912"/>
      <c r="E8" s="912"/>
      <c r="F8" s="913"/>
      <c r="G8" s="913"/>
      <c r="H8" s="895"/>
      <c r="I8" s="892"/>
      <c r="J8" s="892"/>
      <c r="K8" s="892"/>
      <c r="L8" s="892"/>
      <c r="M8" s="892"/>
    </row>
    <row r="9" spans="2:13" ht="45" customHeight="1" x14ac:dyDescent="0.2">
      <c r="C9" s="910" t="s">
        <v>1133</v>
      </c>
      <c r="D9" s="896" t="s">
        <v>1339</v>
      </c>
      <c r="E9" s="911" t="s">
        <v>1340</v>
      </c>
      <c r="F9" s="896" t="s">
        <v>1341</v>
      </c>
      <c r="G9" s="896" t="s">
        <v>93</v>
      </c>
      <c r="H9" s="895"/>
      <c r="I9" s="892"/>
      <c r="J9" s="892"/>
      <c r="K9" s="892"/>
      <c r="L9" s="892"/>
      <c r="M9" s="892"/>
    </row>
    <row r="10" spans="2:13" s="893" customFormat="1" ht="17" customHeight="1" x14ac:dyDescent="0.2">
      <c r="C10" s="897"/>
      <c r="D10" s="897"/>
      <c r="E10" s="898"/>
      <c r="F10" s="899"/>
      <c r="G10" s="900"/>
      <c r="H10" s="901"/>
    </row>
    <row r="11" spans="2:13" s="893" customFormat="1" ht="17" customHeight="1" x14ac:dyDescent="0.2">
      <c r="C11" s="897"/>
      <c r="D11" s="897"/>
      <c r="E11" s="898"/>
      <c r="F11" s="899"/>
      <c r="G11" s="902"/>
      <c r="H11" s="901"/>
    </row>
    <row r="12" spans="2:13" s="893" customFormat="1" ht="17" customHeight="1" x14ac:dyDescent="0.2">
      <c r="C12" s="897"/>
      <c r="D12" s="897"/>
      <c r="E12" s="898"/>
      <c r="F12" s="899"/>
      <c r="G12" s="902"/>
      <c r="H12" s="901"/>
    </row>
    <row r="13" spans="2:13" s="893" customFormat="1" ht="17" customHeight="1" x14ac:dyDescent="0.2">
      <c r="C13" s="897"/>
      <c r="D13" s="897"/>
      <c r="E13" s="898"/>
      <c r="F13" s="899"/>
      <c r="G13" s="902"/>
      <c r="H13" s="901"/>
    </row>
    <row r="14" spans="2:13" s="893" customFormat="1" ht="17" customHeight="1" x14ac:dyDescent="0.2">
      <c r="C14" s="897"/>
      <c r="D14" s="897"/>
      <c r="E14" s="898"/>
      <c r="F14" s="899"/>
      <c r="G14" s="902"/>
      <c r="H14" s="901"/>
    </row>
    <row r="15" spans="2:13" s="893" customFormat="1" ht="17" customHeight="1" x14ac:dyDescent="0.2">
      <c r="C15" s="897"/>
      <c r="D15" s="897"/>
      <c r="E15" s="898"/>
      <c r="F15" s="899"/>
      <c r="G15" s="902"/>
      <c r="H15" s="901"/>
    </row>
    <row r="16" spans="2:13" s="893" customFormat="1" ht="17" customHeight="1" x14ac:dyDescent="0.2">
      <c r="C16" s="897"/>
      <c r="D16" s="897"/>
      <c r="E16" s="898"/>
      <c r="F16" s="899"/>
      <c r="G16" s="902"/>
      <c r="H16" s="901"/>
    </row>
    <row r="17" spans="3:8" s="893" customFormat="1" ht="17" customHeight="1" x14ac:dyDescent="0.2">
      <c r="C17" s="897"/>
      <c r="D17" s="897"/>
      <c r="E17" s="898"/>
      <c r="F17" s="899"/>
      <c r="G17" s="902"/>
      <c r="H17" s="901"/>
    </row>
    <row r="18" spans="3:8" s="893" customFormat="1" ht="17" customHeight="1" x14ac:dyDescent="0.2">
      <c r="C18" s="897"/>
      <c r="D18" s="897"/>
      <c r="E18" s="898"/>
      <c r="F18" s="899"/>
      <c r="G18" s="900"/>
      <c r="H18" s="901"/>
    </row>
    <row r="19" spans="3:8" s="893" customFormat="1" ht="17" customHeight="1" x14ac:dyDescent="0.2">
      <c r="C19" s="897"/>
      <c r="D19" s="897"/>
      <c r="E19" s="898"/>
      <c r="F19" s="899"/>
      <c r="G19" s="900"/>
      <c r="H19" s="901"/>
    </row>
    <row r="20" spans="3:8" s="893" customFormat="1" ht="17" customHeight="1" x14ac:dyDescent="0.2">
      <c r="C20" s="897"/>
      <c r="D20" s="897"/>
      <c r="E20" s="898"/>
      <c r="F20" s="917"/>
      <c r="G20" s="900"/>
      <c r="H20" s="901"/>
    </row>
    <row r="21" spans="3:8" s="893" customFormat="1" ht="17" customHeight="1" x14ac:dyDescent="0.2">
      <c r="C21" s="897"/>
      <c r="D21" s="897"/>
      <c r="E21" s="898"/>
      <c r="F21" s="899"/>
      <c r="G21" s="900"/>
      <c r="H21" s="901"/>
    </row>
    <row r="22" spans="3:8" s="893" customFormat="1" ht="17" customHeight="1" x14ac:dyDescent="0.2">
      <c r="C22" s="2139" t="s">
        <v>1345</v>
      </c>
      <c r="D22" s="2142" t="s">
        <v>1344</v>
      </c>
      <c r="E22" s="2143"/>
      <c r="F22" s="917"/>
      <c r="G22" s="909"/>
      <c r="H22" s="901"/>
    </row>
    <row r="23" spans="3:8" s="893" customFormat="1" ht="17" customHeight="1" x14ac:dyDescent="0.2">
      <c r="C23" s="2140"/>
      <c r="D23" s="2142" t="s">
        <v>1302</v>
      </c>
      <c r="E23" s="2143"/>
      <c r="F23" s="917"/>
      <c r="G23" s="909"/>
      <c r="H23" s="901"/>
    </row>
    <row r="24" spans="3:8" s="893" customFormat="1" ht="17" customHeight="1" x14ac:dyDescent="0.2">
      <c r="C24" s="2140"/>
      <c r="D24" s="2142" t="s">
        <v>1346</v>
      </c>
      <c r="E24" s="2143"/>
      <c r="F24" s="917"/>
      <c r="G24" s="909"/>
      <c r="H24" s="901"/>
    </row>
    <row r="25" spans="3:8" s="893" customFormat="1" ht="17" customHeight="1" x14ac:dyDescent="0.2">
      <c r="C25" s="2140"/>
      <c r="D25" s="2142" t="s">
        <v>1347</v>
      </c>
      <c r="E25" s="2143"/>
      <c r="F25" s="917"/>
      <c r="G25" s="909"/>
      <c r="H25" s="901"/>
    </row>
    <row r="26" spans="3:8" s="893" customFormat="1" ht="17" customHeight="1" x14ac:dyDescent="0.2">
      <c r="C26" s="2140"/>
      <c r="D26" s="2142" t="s">
        <v>1348</v>
      </c>
      <c r="E26" s="2143"/>
      <c r="F26" s="917"/>
      <c r="G26" s="909"/>
      <c r="H26" s="901"/>
    </row>
    <row r="27" spans="3:8" s="893" customFormat="1" ht="17" customHeight="1" x14ac:dyDescent="0.2">
      <c r="C27" s="2140"/>
      <c r="D27" s="2142" t="s">
        <v>1349</v>
      </c>
      <c r="E27" s="2143"/>
      <c r="F27" s="917"/>
      <c r="G27" s="909"/>
      <c r="H27" s="901"/>
    </row>
    <row r="28" spans="3:8" s="893" customFormat="1" ht="17" customHeight="1" x14ac:dyDescent="0.2">
      <c r="C28" s="2141"/>
      <c r="D28" s="2135" t="s">
        <v>34</v>
      </c>
      <c r="E28" s="2136"/>
      <c r="F28" s="908">
        <f>SUM(F22:F27)</f>
        <v>0</v>
      </c>
      <c r="G28" s="909"/>
      <c r="H28" s="901"/>
    </row>
    <row r="29" spans="3:8" s="893" customFormat="1" ht="17" customHeight="1" x14ac:dyDescent="0.2">
      <c r="C29" s="2137" t="s">
        <v>1350</v>
      </c>
      <c r="D29" s="2137"/>
      <c r="E29" s="2137"/>
      <c r="F29" s="915"/>
      <c r="G29" s="916"/>
    </row>
    <row r="30" spans="3:8" s="893" customFormat="1" ht="17" customHeight="1" x14ac:dyDescent="0.2">
      <c r="C30" s="2138" t="s">
        <v>1351</v>
      </c>
      <c r="D30" s="2138"/>
      <c r="E30" s="914"/>
      <c r="F30" s="915"/>
      <c r="G30" s="916"/>
    </row>
  </sheetData>
  <mergeCells count="10">
    <mergeCell ref="D28:E28"/>
    <mergeCell ref="C29:E29"/>
    <mergeCell ref="C30:D30"/>
    <mergeCell ref="C22:C28"/>
    <mergeCell ref="D22:E22"/>
    <mergeCell ref="D23:E23"/>
    <mergeCell ref="D24:E24"/>
    <mergeCell ref="D25:E25"/>
    <mergeCell ref="D26:E26"/>
    <mergeCell ref="D27:E27"/>
  </mergeCells>
  <phoneticPr fontId="4"/>
  <printOptions horizontalCentered="1"/>
  <pageMargins left="0.62992125984251968" right="0.62992125984251968" top="0.39370078740157483" bottom="0.39370078740157483" header="0.31496062992125984" footer="0.31496062992125984"/>
  <pageSetup paperSize="9" scale="87"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B1:F51"/>
  <sheetViews>
    <sheetView showGridLines="0" view="pageBreakPreview" zoomScale="70" zoomScaleNormal="55" zoomScaleSheetLayoutView="70" workbookViewId="0">
      <selection activeCell="B28" sqref="B28"/>
    </sheetView>
  </sheetViews>
  <sheetFormatPr defaultColWidth="9" defaultRowHeight="19.5" x14ac:dyDescent="0.45"/>
  <cols>
    <col min="1" max="1" width="2.08984375" style="927" customWidth="1"/>
    <col min="2" max="2" width="14.6328125" style="927" customWidth="1"/>
    <col min="3" max="3" width="35" style="927" customWidth="1"/>
    <col min="4" max="4" width="14.6328125" style="927" customWidth="1"/>
    <col min="5" max="5" width="4.453125" style="927" customWidth="1"/>
    <col min="6" max="6" width="19.7265625" style="927" customWidth="1"/>
    <col min="7" max="7" width="2.08984375" style="927" customWidth="1"/>
    <col min="8" max="16384" width="9" style="927"/>
  </cols>
  <sheetData>
    <row r="1" spans="2:6" x14ac:dyDescent="0.45">
      <c r="B1" s="927" t="s">
        <v>1412</v>
      </c>
    </row>
    <row r="3" spans="2:6" ht="26.5" x14ac:dyDescent="0.55000000000000004">
      <c r="B3" s="2144" t="s">
        <v>1049</v>
      </c>
      <c r="C3" s="2144"/>
      <c r="D3" s="2144"/>
      <c r="E3" s="2144"/>
      <c r="F3" s="2144"/>
    </row>
    <row r="4" spans="2:6" x14ac:dyDescent="0.45">
      <c r="B4" s="2145" t="s">
        <v>1050</v>
      </c>
      <c r="C4" s="2145"/>
      <c r="D4" s="2145"/>
      <c r="E4" s="2145"/>
      <c r="F4" s="2145"/>
    </row>
    <row r="5" spans="2:6" x14ac:dyDescent="0.45">
      <c r="B5" s="928"/>
      <c r="C5" s="928"/>
      <c r="D5" s="928"/>
      <c r="E5" s="928"/>
      <c r="F5" s="928"/>
    </row>
    <row r="6" spans="2:6" x14ac:dyDescent="0.45">
      <c r="B6" s="929" t="s">
        <v>1051</v>
      </c>
    </row>
    <row r="7" spans="2:6" x14ac:dyDescent="0.45">
      <c r="B7" s="929" t="s">
        <v>1052</v>
      </c>
    </row>
    <row r="9" spans="2:6" s="928" customFormat="1" x14ac:dyDescent="0.45">
      <c r="B9" s="930" t="s">
        <v>1053</v>
      </c>
      <c r="C9" s="930" t="s">
        <v>1054</v>
      </c>
      <c r="D9" s="2146" t="s">
        <v>1055</v>
      </c>
      <c r="E9" s="2146"/>
      <c r="F9" s="930" t="s">
        <v>1056</v>
      </c>
    </row>
    <row r="10" spans="2:6" s="934" customFormat="1" ht="40" customHeight="1" x14ac:dyDescent="0.2">
      <c r="B10" s="931"/>
      <c r="C10" s="931"/>
      <c r="D10" s="932"/>
      <c r="E10" s="933" t="s">
        <v>1057</v>
      </c>
      <c r="F10" s="931"/>
    </row>
    <row r="11" spans="2:6" s="934" customFormat="1" ht="40" customHeight="1" x14ac:dyDescent="0.2">
      <c r="B11" s="931"/>
      <c r="C11" s="935"/>
      <c r="D11" s="932"/>
      <c r="E11" s="933" t="s">
        <v>1057</v>
      </c>
      <c r="F11" s="931"/>
    </row>
    <row r="12" spans="2:6" s="934" customFormat="1" ht="40" customHeight="1" x14ac:dyDescent="0.2">
      <c r="B12" s="931"/>
      <c r="C12" s="935"/>
      <c r="D12" s="932"/>
      <c r="E12" s="933" t="s">
        <v>1057</v>
      </c>
      <c r="F12" s="931"/>
    </row>
    <row r="13" spans="2:6" s="934" customFormat="1" ht="40" customHeight="1" x14ac:dyDescent="0.2">
      <c r="B13" s="931"/>
      <c r="C13" s="935"/>
      <c r="D13" s="932"/>
      <c r="E13" s="933" t="s">
        <v>1057</v>
      </c>
      <c r="F13" s="931"/>
    </row>
    <row r="14" spans="2:6" s="934" customFormat="1" ht="40" customHeight="1" x14ac:dyDescent="0.2">
      <c r="B14" s="931"/>
      <c r="C14" s="935"/>
      <c r="D14" s="932"/>
      <c r="E14" s="933" t="s">
        <v>1057</v>
      </c>
      <c r="F14" s="931"/>
    </row>
    <row r="15" spans="2:6" s="934" customFormat="1" ht="40" customHeight="1" x14ac:dyDescent="0.2">
      <c r="B15" s="931"/>
      <c r="C15" s="935"/>
      <c r="D15" s="932"/>
      <c r="E15" s="933" t="s">
        <v>1057</v>
      </c>
      <c r="F15" s="931"/>
    </row>
    <row r="16" spans="2:6" s="934" customFormat="1" ht="40" customHeight="1" x14ac:dyDescent="0.2">
      <c r="B16" s="931"/>
      <c r="C16" s="935"/>
      <c r="D16" s="932"/>
      <c r="E16" s="933" t="s">
        <v>1057</v>
      </c>
      <c r="F16" s="931"/>
    </row>
    <row r="17" spans="2:6" s="934" customFormat="1" ht="40" customHeight="1" x14ac:dyDescent="0.2">
      <c r="B17" s="931"/>
      <c r="C17" s="935"/>
      <c r="D17" s="932"/>
      <c r="E17" s="933" t="s">
        <v>1057</v>
      </c>
      <c r="F17" s="931"/>
    </row>
    <row r="18" spans="2:6" s="934" customFormat="1" ht="40" customHeight="1" x14ac:dyDescent="0.2">
      <c r="B18" s="931"/>
      <c r="C18" s="935"/>
      <c r="D18" s="932"/>
      <c r="E18" s="933" t="s">
        <v>1057</v>
      </c>
      <c r="F18" s="931"/>
    </row>
    <row r="19" spans="2:6" s="934" customFormat="1" ht="40" customHeight="1" x14ac:dyDescent="0.2">
      <c r="B19" s="931"/>
      <c r="C19" s="935"/>
      <c r="D19" s="932"/>
      <c r="E19" s="933" t="s">
        <v>1057</v>
      </c>
      <c r="F19" s="931"/>
    </row>
    <row r="20" spans="2:6" s="934" customFormat="1" ht="40" customHeight="1" thickBot="1" x14ac:dyDescent="0.25">
      <c r="B20" s="936"/>
      <c r="C20" s="937"/>
      <c r="D20" s="938"/>
      <c r="E20" s="939" t="s">
        <v>1057</v>
      </c>
      <c r="F20" s="936"/>
    </row>
    <row r="21" spans="2:6" s="934" customFormat="1" ht="40" customHeight="1" thickTop="1" x14ac:dyDescent="0.2">
      <c r="B21" s="2147" t="s">
        <v>1058</v>
      </c>
      <c r="C21" s="2147"/>
      <c r="D21" s="942" t="str">
        <f>IF(SUM(D10:D20)=0,"",SUM(D10:D20))</f>
        <v/>
      </c>
      <c r="E21" s="940" t="s">
        <v>1057</v>
      </c>
      <c r="F21" s="940"/>
    </row>
    <row r="22" spans="2:6" s="941" customFormat="1" x14ac:dyDescent="0.2"/>
    <row r="23" spans="2:6" s="941" customFormat="1" x14ac:dyDescent="0.2">
      <c r="B23" s="941" t="s">
        <v>1059</v>
      </c>
    </row>
    <row r="24" spans="2:6" s="941" customFormat="1" x14ac:dyDescent="0.2">
      <c r="B24" s="2148" t="s">
        <v>1060</v>
      </c>
      <c r="C24" s="2148"/>
      <c r="D24" s="2148" t="s">
        <v>1061</v>
      </c>
      <c r="E24" s="2148"/>
      <c r="F24" s="2148"/>
    </row>
    <row r="25" spans="2:6" s="941" customFormat="1" ht="48.75" customHeight="1" x14ac:dyDescent="0.2">
      <c r="B25" s="2149" t="s">
        <v>1062</v>
      </c>
      <c r="C25" s="2149"/>
      <c r="D25" s="2149"/>
      <c r="E25" s="2149"/>
      <c r="F25" s="2149"/>
    </row>
    <row r="26" spans="2:6" s="941" customFormat="1" x14ac:dyDescent="0.2"/>
    <row r="27" spans="2:6" x14ac:dyDescent="0.45">
      <c r="B27" s="927" t="s">
        <v>1412</v>
      </c>
    </row>
    <row r="29" spans="2:6" ht="26.5" x14ac:dyDescent="0.55000000000000004">
      <c r="B29" s="2144" t="s">
        <v>1049</v>
      </c>
      <c r="C29" s="2144"/>
      <c r="D29" s="2144"/>
      <c r="E29" s="2144"/>
      <c r="F29" s="2144"/>
    </row>
    <row r="30" spans="2:6" x14ac:dyDescent="0.45">
      <c r="B30" s="2145" t="s">
        <v>1063</v>
      </c>
      <c r="C30" s="2145"/>
      <c r="D30" s="2145"/>
      <c r="E30" s="2145"/>
      <c r="F30" s="2145"/>
    </row>
    <row r="31" spans="2:6" x14ac:dyDescent="0.45">
      <c r="B31" s="928"/>
      <c r="C31" s="928"/>
      <c r="D31" s="928"/>
      <c r="E31" s="928"/>
      <c r="F31" s="928"/>
    </row>
    <row r="32" spans="2:6" x14ac:dyDescent="0.45">
      <c r="B32" s="929" t="s">
        <v>1051</v>
      </c>
    </row>
    <row r="33" spans="2:6" x14ac:dyDescent="0.45">
      <c r="B33" s="929" t="s">
        <v>1052</v>
      </c>
    </row>
    <row r="35" spans="2:6" s="928" customFormat="1" x14ac:dyDescent="0.45">
      <c r="B35" s="930" t="s">
        <v>1053</v>
      </c>
      <c r="C35" s="930" t="s">
        <v>1054</v>
      </c>
      <c r="D35" s="2146" t="s">
        <v>1055</v>
      </c>
      <c r="E35" s="2146"/>
      <c r="F35" s="930" t="s">
        <v>1056</v>
      </c>
    </row>
    <row r="36" spans="2:6" s="934" customFormat="1" ht="40" customHeight="1" x14ac:dyDescent="0.2">
      <c r="B36" s="931"/>
      <c r="C36" s="935"/>
      <c r="D36" s="932"/>
      <c r="E36" s="933" t="s">
        <v>1057</v>
      </c>
      <c r="F36" s="935"/>
    </row>
    <row r="37" spans="2:6" s="934" customFormat="1" ht="40" customHeight="1" x14ac:dyDescent="0.2">
      <c r="B37" s="931"/>
      <c r="C37" s="935"/>
      <c r="D37" s="932"/>
      <c r="E37" s="933" t="s">
        <v>1057</v>
      </c>
      <c r="F37" s="931"/>
    </row>
    <row r="38" spans="2:6" s="934" customFormat="1" ht="40" customHeight="1" x14ac:dyDescent="0.2">
      <c r="B38" s="931"/>
      <c r="C38" s="935"/>
      <c r="D38" s="932"/>
      <c r="E38" s="933" t="s">
        <v>1057</v>
      </c>
      <c r="F38" s="931"/>
    </row>
    <row r="39" spans="2:6" s="934" customFormat="1" ht="40" customHeight="1" x14ac:dyDescent="0.2">
      <c r="B39" s="931"/>
      <c r="C39" s="935"/>
      <c r="D39" s="932"/>
      <c r="E39" s="933" t="s">
        <v>1057</v>
      </c>
      <c r="F39" s="931"/>
    </row>
    <row r="40" spans="2:6" s="934" customFormat="1" ht="40" customHeight="1" x14ac:dyDescent="0.2">
      <c r="B40" s="931"/>
      <c r="C40" s="935"/>
      <c r="D40" s="932"/>
      <c r="E40" s="933" t="s">
        <v>1057</v>
      </c>
      <c r="F40" s="931"/>
    </row>
    <row r="41" spans="2:6" s="934" customFormat="1" ht="40" customHeight="1" x14ac:dyDescent="0.2">
      <c r="B41" s="931"/>
      <c r="C41" s="935"/>
      <c r="D41" s="932"/>
      <c r="E41" s="933" t="s">
        <v>1057</v>
      </c>
      <c r="F41" s="931"/>
    </row>
    <row r="42" spans="2:6" s="934" customFormat="1" ht="40" customHeight="1" x14ac:dyDescent="0.2">
      <c r="B42" s="931"/>
      <c r="C42" s="935"/>
      <c r="D42" s="932"/>
      <c r="E42" s="933" t="s">
        <v>1057</v>
      </c>
      <c r="F42" s="931"/>
    </row>
    <row r="43" spans="2:6" s="934" customFormat="1" ht="40" customHeight="1" x14ac:dyDescent="0.2">
      <c r="B43" s="931"/>
      <c r="C43" s="935"/>
      <c r="D43" s="932"/>
      <c r="E43" s="933" t="s">
        <v>1057</v>
      </c>
      <c r="F43" s="931"/>
    </row>
    <row r="44" spans="2:6" s="934" customFormat="1" ht="40" customHeight="1" x14ac:dyDescent="0.2">
      <c r="B44" s="931"/>
      <c r="C44" s="935"/>
      <c r="D44" s="932"/>
      <c r="E44" s="933" t="s">
        <v>1057</v>
      </c>
      <c r="F44" s="931"/>
    </row>
    <row r="45" spans="2:6" s="934" customFormat="1" ht="40" customHeight="1" x14ac:dyDescent="0.2">
      <c r="B45" s="931"/>
      <c r="C45" s="935"/>
      <c r="D45" s="932"/>
      <c r="E45" s="933" t="s">
        <v>1057</v>
      </c>
      <c r="F45" s="931"/>
    </row>
    <row r="46" spans="2:6" s="934" customFormat="1" ht="40" customHeight="1" thickBot="1" x14ac:dyDescent="0.25">
      <c r="B46" s="936"/>
      <c r="C46" s="937"/>
      <c r="D46" s="938"/>
      <c r="E46" s="939" t="s">
        <v>1057</v>
      </c>
      <c r="F46" s="936"/>
    </row>
    <row r="47" spans="2:6" s="934" customFormat="1" ht="40" customHeight="1" thickTop="1" x14ac:dyDescent="0.2">
      <c r="B47" s="2147" t="s">
        <v>1058</v>
      </c>
      <c r="C47" s="2147"/>
      <c r="D47" s="942" t="str">
        <f>IF(SUM(D36:D46)=0,"",SUM(D36:D46))</f>
        <v/>
      </c>
      <c r="E47" s="940" t="s">
        <v>1057</v>
      </c>
      <c r="F47" s="940"/>
    </row>
    <row r="48" spans="2:6" s="941" customFormat="1" x14ac:dyDescent="0.2"/>
    <row r="49" spans="2:6" s="941" customFormat="1" x14ac:dyDescent="0.2">
      <c r="B49" s="941" t="s">
        <v>1059</v>
      </c>
    </row>
    <row r="50" spans="2:6" s="941" customFormat="1" x14ac:dyDescent="0.2">
      <c r="B50" s="2148" t="s">
        <v>1060</v>
      </c>
      <c r="C50" s="2148"/>
      <c r="D50" s="2148" t="s">
        <v>1061</v>
      </c>
      <c r="E50" s="2148"/>
      <c r="F50" s="2148"/>
    </row>
    <row r="51" spans="2:6" s="941" customFormat="1" ht="48.75" customHeight="1" x14ac:dyDescent="0.2">
      <c r="B51" s="2149" t="s">
        <v>1062</v>
      </c>
      <c r="C51" s="2149"/>
      <c r="D51" s="2149"/>
      <c r="E51" s="2149"/>
      <c r="F51" s="2149"/>
    </row>
  </sheetData>
  <sheetProtection sheet="1" objects="1" scenarios="1" formatCells="0"/>
  <mergeCells count="16">
    <mergeCell ref="B50:C50"/>
    <mergeCell ref="D50:F50"/>
    <mergeCell ref="B51:C51"/>
    <mergeCell ref="D51:F51"/>
    <mergeCell ref="B25:C25"/>
    <mergeCell ref="D25:F25"/>
    <mergeCell ref="B29:F29"/>
    <mergeCell ref="B30:F30"/>
    <mergeCell ref="D35:E35"/>
    <mergeCell ref="B47:C47"/>
    <mergeCell ref="B3:F3"/>
    <mergeCell ref="B4:F4"/>
    <mergeCell ref="D9:E9"/>
    <mergeCell ref="B21:C21"/>
    <mergeCell ref="B24:C24"/>
    <mergeCell ref="D24:F24"/>
  </mergeCells>
  <phoneticPr fontId="4"/>
  <pageMargins left="0.7" right="0.7" top="0.75" bottom="0.75" header="0.3" footer="0.3"/>
  <pageSetup paperSize="9" scale="96" orientation="portrait" r:id="rId1"/>
  <rowBreaks count="1" manualBreakCount="1">
    <brk id="26"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66FFFF"/>
  </sheetPr>
  <dimension ref="A1:D99"/>
  <sheetViews>
    <sheetView view="pageBreakPreview" zoomScaleNormal="100" zoomScaleSheetLayoutView="100" workbookViewId="0">
      <selection activeCell="C88" sqref="C88"/>
    </sheetView>
  </sheetViews>
  <sheetFormatPr defaultColWidth="9" defaultRowHeight="17.5" x14ac:dyDescent="0.2"/>
  <cols>
    <col min="1" max="1" width="10.453125" style="142" customWidth="1"/>
    <col min="2" max="2" width="15.26953125" style="142" customWidth="1"/>
    <col min="3" max="3" width="54.26953125" style="224" customWidth="1"/>
    <col min="4" max="16384" width="9" style="142"/>
  </cols>
  <sheetData>
    <row r="1" spans="1:4" ht="21.75" customHeight="1" x14ac:dyDescent="0.2">
      <c r="A1" s="2176" t="s">
        <v>1112</v>
      </c>
      <c r="B1" s="2176"/>
      <c r="C1" s="2176"/>
      <c r="D1" s="2176"/>
    </row>
    <row r="2" spans="1:4" ht="45.75" customHeight="1" x14ac:dyDescent="0.2">
      <c r="A2" s="209"/>
      <c r="C2" s="210"/>
      <c r="D2" s="211" t="s">
        <v>1114</v>
      </c>
    </row>
    <row r="3" spans="1:4" ht="15.75" customHeight="1" x14ac:dyDescent="0.2">
      <c r="A3" s="212"/>
      <c r="C3" s="213" t="s">
        <v>226</v>
      </c>
      <c r="D3" s="214">
        <v>200</v>
      </c>
    </row>
    <row r="4" spans="1:4" ht="15.75" customHeight="1" x14ac:dyDescent="0.2">
      <c r="A4" s="212"/>
      <c r="C4" s="213" t="s">
        <v>285</v>
      </c>
      <c r="D4" s="214">
        <v>300</v>
      </c>
    </row>
    <row r="5" spans="1:4" ht="24" customHeight="1" x14ac:dyDescent="0.2">
      <c r="A5" s="212" t="s">
        <v>177</v>
      </c>
      <c r="B5" s="209"/>
      <c r="C5" s="215"/>
      <c r="D5" s="216"/>
    </row>
    <row r="6" spans="1:4" ht="6.75" customHeight="1" x14ac:dyDescent="0.2">
      <c r="A6" s="212"/>
      <c r="B6" s="209"/>
      <c r="C6" s="215"/>
      <c r="D6" s="216"/>
    </row>
    <row r="7" spans="1:4" ht="21" customHeight="1" x14ac:dyDescent="0.2">
      <c r="A7" s="237" t="s">
        <v>178</v>
      </c>
      <c r="B7" s="209"/>
      <c r="C7" s="215"/>
      <c r="D7" s="216"/>
    </row>
    <row r="8" spans="1:4" ht="48" customHeight="1" x14ac:dyDescent="0.2">
      <c r="A8" s="2169" t="s">
        <v>179</v>
      </c>
      <c r="B8" s="2170"/>
      <c r="C8" s="217" t="s">
        <v>180</v>
      </c>
      <c r="D8" s="211" t="s">
        <v>1114</v>
      </c>
    </row>
    <row r="9" spans="1:4" ht="15.75" customHeight="1" x14ac:dyDescent="0.2">
      <c r="A9" s="2182" t="s">
        <v>536</v>
      </c>
      <c r="B9" s="219" t="s">
        <v>181</v>
      </c>
      <c r="C9" s="219" t="s">
        <v>182</v>
      </c>
      <c r="D9" s="218">
        <v>1</v>
      </c>
    </row>
    <row r="10" spans="1:4" ht="15.75" customHeight="1" x14ac:dyDescent="0.2">
      <c r="A10" s="2183"/>
      <c r="B10" s="219" t="s">
        <v>183</v>
      </c>
      <c r="C10" s="219" t="s">
        <v>184</v>
      </c>
      <c r="D10" s="218">
        <v>2</v>
      </c>
    </row>
    <row r="11" spans="1:4" ht="15.75" customHeight="1" x14ac:dyDescent="0.2">
      <c r="A11" s="2184" t="s">
        <v>535</v>
      </c>
      <c r="B11" s="2185"/>
      <c r="C11" s="312" t="s">
        <v>186</v>
      </c>
      <c r="D11" s="313">
        <v>301</v>
      </c>
    </row>
    <row r="12" spans="1:4" ht="15.75" customHeight="1" x14ac:dyDescent="0.2">
      <c r="A12" s="2186"/>
      <c r="B12" s="2187"/>
      <c r="C12" s="314" t="s">
        <v>1064</v>
      </c>
      <c r="D12" s="315">
        <v>302</v>
      </c>
    </row>
    <row r="13" spans="1:4" ht="15.75" customHeight="1" x14ac:dyDescent="0.2">
      <c r="A13" s="2179" t="s">
        <v>187</v>
      </c>
      <c r="B13" s="2164" t="s">
        <v>188</v>
      </c>
      <c r="C13" s="219" t="s">
        <v>456</v>
      </c>
      <c r="D13" s="218">
        <v>4</v>
      </c>
    </row>
    <row r="14" spans="1:4" ht="15.75" customHeight="1" x14ac:dyDescent="0.2">
      <c r="A14" s="2179"/>
      <c r="B14" s="2164"/>
      <c r="C14" s="220" t="s">
        <v>457</v>
      </c>
      <c r="D14" s="218">
        <v>5</v>
      </c>
    </row>
    <row r="15" spans="1:4" ht="15.75" customHeight="1" x14ac:dyDescent="0.2">
      <c r="A15" s="2180"/>
      <c r="B15" s="2172"/>
      <c r="C15" s="221" t="s">
        <v>443</v>
      </c>
      <c r="D15" s="218">
        <v>6</v>
      </c>
    </row>
    <row r="16" spans="1:4" ht="15.75" customHeight="1" x14ac:dyDescent="0.2">
      <c r="A16" s="2180"/>
      <c r="B16" s="2172"/>
      <c r="C16" s="221" t="s">
        <v>1008</v>
      </c>
      <c r="D16" s="218">
        <v>100</v>
      </c>
    </row>
    <row r="17" spans="1:4" ht="15.75" customHeight="1" x14ac:dyDescent="0.2">
      <c r="A17" s="2179"/>
      <c r="B17" s="2164"/>
      <c r="C17" s="221" t="s">
        <v>1016</v>
      </c>
      <c r="D17" s="218">
        <v>101</v>
      </c>
    </row>
    <row r="18" spans="1:4" ht="15.75" customHeight="1" x14ac:dyDescent="0.2">
      <c r="A18" s="2179"/>
      <c r="B18" s="2164" t="s">
        <v>189</v>
      </c>
      <c r="C18" s="219" t="s">
        <v>458</v>
      </c>
      <c r="D18" s="218">
        <v>7</v>
      </c>
    </row>
    <row r="19" spans="1:4" ht="15.75" customHeight="1" x14ac:dyDescent="0.2">
      <c r="A19" s="2179"/>
      <c r="B19" s="2164"/>
      <c r="C19" s="219" t="s">
        <v>459</v>
      </c>
      <c r="D19" s="218">
        <v>8</v>
      </c>
    </row>
    <row r="20" spans="1:4" ht="15.75" customHeight="1" x14ac:dyDescent="0.2">
      <c r="A20" s="2180"/>
      <c r="B20" s="2172"/>
      <c r="C20" s="219" t="s">
        <v>460</v>
      </c>
      <c r="D20" s="218">
        <v>9</v>
      </c>
    </row>
    <row r="21" spans="1:4" ht="15.75" customHeight="1" x14ac:dyDescent="0.2">
      <c r="A21" s="2179"/>
      <c r="B21" s="2164"/>
      <c r="C21" s="219" t="s">
        <v>1010</v>
      </c>
      <c r="D21" s="336">
        <v>102</v>
      </c>
    </row>
    <row r="22" spans="1:4" ht="15.75" customHeight="1" x14ac:dyDescent="0.2">
      <c r="A22" s="2179"/>
      <c r="B22" s="2164" t="s">
        <v>190</v>
      </c>
      <c r="C22" s="221" t="s">
        <v>461</v>
      </c>
      <c r="D22" s="218">
        <v>10</v>
      </c>
    </row>
    <row r="23" spans="1:4" ht="15.75" customHeight="1" x14ac:dyDescent="0.2">
      <c r="A23" s="2179"/>
      <c r="B23" s="2164"/>
      <c r="C23" s="221" t="s">
        <v>462</v>
      </c>
      <c r="D23" s="218">
        <v>11</v>
      </c>
    </row>
    <row r="24" spans="1:4" ht="15.75" customHeight="1" x14ac:dyDescent="0.2">
      <c r="A24" s="2179"/>
      <c r="B24" s="2164"/>
      <c r="C24" s="221" t="s">
        <v>444</v>
      </c>
      <c r="D24" s="218">
        <v>12</v>
      </c>
    </row>
    <row r="25" spans="1:4" ht="15.75" customHeight="1" x14ac:dyDescent="0.2">
      <c r="A25" s="2179"/>
      <c r="B25" s="2164" t="s">
        <v>191</v>
      </c>
      <c r="C25" s="221" t="s">
        <v>463</v>
      </c>
      <c r="D25" s="218">
        <v>13</v>
      </c>
    </row>
    <row r="26" spans="1:4" ht="15.75" customHeight="1" x14ac:dyDescent="0.2">
      <c r="A26" s="2179"/>
      <c r="B26" s="2164"/>
      <c r="C26" s="221" t="s">
        <v>464</v>
      </c>
      <c r="D26" s="218">
        <v>14</v>
      </c>
    </row>
    <row r="27" spans="1:4" ht="15.75" customHeight="1" x14ac:dyDescent="0.2">
      <c r="A27" s="2181"/>
      <c r="B27" s="2172"/>
      <c r="C27" s="221" t="s">
        <v>465</v>
      </c>
      <c r="D27" s="218">
        <v>15</v>
      </c>
    </row>
    <row r="28" spans="1:4" ht="15.75" customHeight="1" x14ac:dyDescent="0.2">
      <c r="A28" s="2182"/>
      <c r="B28" s="2164"/>
      <c r="C28" s="219" t="s">
        <v>1010</v>
      </c>
      <c r="D28" s="336">
        <v>103</v>
      </c>
    </row>
    <row r="29" spans="1:4" ht="15.75" customHeight="1" x14ac:dyDescent="0.2">
      <c r="A29" s="222"/>
      <c r="B29" s="213" t="s">
        <v>192</v>
      </c>
      <c r="C29" s="213" t="s">
        <v>193</v>
      </c>
      <c r="D29" s="218">
        <v>16</v>
      </c>
    </row>
    <row r="30" spans="1:4" ht="15.75" customHeight="1" x14ac:dyDescent="0.2">
      <c r="A30" s="223"/>
      <c r="D30" s="225"/>
    </row>
    <row r="31" spans="1:4" ht="21.75" customHeight="1" x14ac:dyDescent="0.2">
      <c r="A31" s="237" t="s">
        <v>194</v>
      </c>
      <c r="B31" s="223"/>
      <c r="D31" s="225"/>
    </row>
    <row r="32" spans="1:4" ht="48" customHeight="1" x14ac:dyDescent="0.2">
      <c r="A32" s="2169" t="s">
        <v>179</v>
      </c>
      <c r="B32" s="2170"/>
      <c r="C32" s="217" t="s">
        <v>180</v>
      </c>
      <c r="D32" s="211" t="s">
        <v>1114</v>
      </c>
    </row>
    <row r="33" spans="1:4" ht="15.75" customHeight="1" x14ac:dyDescent="0.2">
      <c r="A33" s="2177" t="s">
        <v>196</v>
      </c>
      <c r="B33" s="2178"/>
      <c r="C33" s="226" t="s">
        <v>755</v>
      </c>
      <c r="D33" s="211">
        <v>17</v>
      </c>
    </row>
    <row r="34" spans="1:4" ht="15.75" customHeight="1" x14ac:dyDescent="0.2">
      <c r="A34" s="2177"/>
      <c r="B34" s="2178"/>
      <c r="C34" s="226" t="s">
        <v>756</v>
      </c>
      <c r="D34" s="211">
        <v>18</v>
      </c>
    </row>
    <row r="35" spans="1:4" ht="15.75" customHeight="1" x14ac:dyDescent="0.2">
      <c r="A35" s="2177"/>
      <c r="B35" s="2178"/>
      <c r="C35" s="226" t="s">
        <v>757</v>
      </c>
      <c r="D35" s="211">
        <v>19</v>
      </c>
    </row>
    <row r="36" spans="1:4" ht="15.75" customHeight="1" x14ac:dyDescent="0.2">
      <c r="A36" s="2177"/>
      <c r="B36" s="2178"/>
      <c r="C36" s="226" t="s">
        <v>758</v>
      </c>
      <c r="D36" s="211">
        <v>20</v>
      </c>
    </row>
    <row r="37" spans="1:4" ht="15.75" customHeight="1" x14ac:dyDescent="0.2">
      <c r="A37" s="2177"/>
      <c r="B37" s="2178"/>
      <c r="C37" s="226" t="s">
        <v>759</v>
      </c>
      <c r="D37" s="211">
        <v>21</v>
      </c>
    </row>
    <row r="38" spans="1:4" ht="15.75" customHeight="1" x14ac:dyDescent="0.2">
      <c r="A38" s="2177"/>
      <c r="B38" s="2178"/>
      <c r="C38" s="226" t="s">
        <v>760</v>
      </c>
      <c r="D38" s="211">
        <v>22</v>
      </c>
    </row>
    <row r="39" spans="1:4" ht="15.75" customHeight="1" x14ac:dyDescent="0.2">
      <c r="A39" s="2177"/>
      <c r="B39" s="2178"/>
      <c r="C39" s="226" t="s">
        <v>234</v>
      </c>
      <c r="D39" s="211">
        <v>23</v>
      </c>
    </row>
    <row r="40" spans="1:4" ht="7.5" customHeight="1" x14ac:dyDescent="0.2">
      <c r="A40" s="209"/>
      <c r="B40" s="209"/>
      <c r="C40" s="215"/>
      <c r="D40" s="216"/>
    </row>
    <row r="41" spans="1:4" ht="24" customHeight="1" x14ac:dyDescent="0.2">
      <c r="A41" s="212" t="s">
        <v>197</v>
      </c>
      <c r="B41" s="209"/>
      <c r="C41" s="215"/>
      <c r="D41" s="216"/>
    </row>
    <row r="42" spans="1:4" ht="9" customHeight="1" x14ac:dyDescent="0.2">
      <c r="A42" s="212"/>
      <c r="B42" s="209"/>
      <c r="C42" s="215"/>
      <c r="D42" s="216"/>
    </row>
    <row r="43" spans="1:4" ht="18.75" customHeight="1" x14ac:dyDescent="0.2">
      <c r="A43" s="237" t="s">
        <v>198</v>
      </c>
      <c r="B43" s="209"/>
      <c r="C43" s="215"/>
      <c r="D43" s="216"/>
    </row>
    <row r="44" spans="1:4" ht="46.5" customHeight="1" x14ac:dyDescent="0.2">
      <c r="A44" s="2169" t="s">
        <v>179</v>
      </c>
      <c r="B44" s="2170"/>
      <c r="C44" s="217" t="s">
        <v>180</v>
      </c>
      <c r="D44" s="211" t="s">
        <v>1114</v>
      </c>
    </row>
    <row r="45" spans="1:4" ht="15.75" customHeight="1" x14ac:dyDescent="0.2">
      <c r="A45" s="2173" t="s">
        <v>537</v>
      </c>
      <c r="B45" s="2171" t="s">
        <v>199</v>
      </c>
      <c r="C45" s="221" t="s">
        <v>200</v>
      </c>
      <c r="D45" s="211">
        <v>24</v>
      </c>
    </row>
    <row r="46" spans="1:4" ht="15.75" customHeight="1" x14ac:dyDescent="0.2">
      <c r="A46" s="2159"/>
      <c r="B46" s="2156"/>
      <c r="C46" s="227" t="s">
        <v>201</v>
      </c>
      <c r="D46" s="211">
        <v>25</v>
      </c>
    </row>
    <row r="47" spans="1:4" ht="15.75" customHeight="1" x14ac:dyDescent="0.2">
      <c r="A47" s="2159"/>
      <c r="B47" s="2156"/>
      <c r="C47" s="221" t="s">
        <v>202</v>
      </c>
      <c r="D47" s="211">
        <v>26</v>
      </c>
    </row>
    <row r="48" spans="1:4" ht="15.75" customHeight="1" x14ac:dyDescent="0.2">
      <c r="A48" s="2159"/>
      <c r="B48" s="2156"/>
      <c r="C48" s="221" t="s">
        <v>203</v>
      </c>
      <c r="D48" s="211">
        <v>27</v>
      </c>
    </row>
    <row r="49" spans="1:4" ht="15.75" customHeight="1" x14ac:dyDescent="0.2">
      <c r="A49" s="2165"/>
      <c r="B49" s="228" t="s">
        <v>183</v>
      </c>
      <c r="C49" s="229" t="s">
        <v>184</v>
      </c>
      <c r="D49" s="211">
        <v>28</v>
      </c>
    </row>
    <row r="50" spans="1:4" ht="15.75" customHeight="1" x14ac:dyDescent="0.2">
      <c r="A50" s="2174" t="s">
        <v>535</v>
      </c>
      <c r="B50" s="2175"/>
      <c r="C50" s="229" t="s">
        <v>204</v>
      </c>
      <c r="D50" s="211">
        <v>29</v>
      </c>
    </row>
    <row r="51" spans="1:4" ht="15.75" customHeight="1" x14ac:dyDescent="0.2">
      <c r="A51" s="2164" t="s">
        <v>187</v>
      </c>
      <c r="B51" s="221" t="s">
        <v>205</v>
      </c>
      <c r="C51" s="230" t="s">
        <v>206</v>
      </c>
      <c r="D51" s="211">
        <v>30</v>
      </c>
    </row>
    <row r="52" spans="1:4" ht="15.75" customHeight="1" x14ac:dyDescent="0.2">
      <c r="A52" s="2164"/>
      <c r="B52" s="335" t="s">
        <v>207</v>
      </c>
      <c r="C52" s="219" t="s">
        <v>208</v>
      </c>
      <c r="D52" s="211">
        <v>31</v>
      </c>
    </row>
    <row r="53" spans="1:4" ht="15.75" customHeight="1" x14ac:dyDescent="0.2">
      <c r="A53" s="2164"/>
      <c r="B53" s="221" t="s">
        <v>209</v>
      </c>
      <c r="C53" s="219" t="s">
        <v>210</v>
      </c>
      <c r="D53" s="211">
        <v>32</v>
      </c>
    </row>
    <row r="54" spans="1:4" ht="15.75" customHeight="1" x14ac:dyDescent="0.2">
      <c r="A54" s="2172"/>
      <c r="B54" s="337" t="s">
        <v>191</v>
      </c>
      <c r="C54" s="219" t="s">
        <v>211</v>
      </c>
      <c r="D54" s="211">
        <v>33</v>
      </c>
    </row>
    <row r="55" spans="1:4" ht="15.75" customHeight="1" x14ac:dyDescent="0.2">
      <c r="A55" s="209"/>
      <c r="B55" s="209"/>
      <c r="C55" s="215"/>
      <c r="D55" s="216"/>
    </row>
    <row r="56" spans="1:4" ht="25.5" customHeight="1" x14ac:dyDescent="0.2">
      <c r="A56" s="237" t="s">
        <v>212</v>
      </c>
      <c r="B56" s="209"/>
      <c r="C56" s="231"/>
      <c r="D56" s="216"/>
    </row>
    <row r="57" spans="1:4" ht="27.75" customHeight="1" x14ac:dyDescent="0.2">
      <c r="A57" s="2162" t="s">
        <v>179</v>
      </c>
      <c r="B57" s="2152"/>
      <c r="C57" s="2160" t="s">
        <v>195</v>
      </c>
      <c r="D57" s="2153" t="s">
        <v>1114</v>
      </c>
    </row>
    <row r="58" spans="1:4" ht="27.75" customHeight="1" x14ac:dyDescent="0.2">
      <c r="A58" s="232"/>
      <c r="B58" s="217" t="s">
        <v>213</v>
      </c>
      <c r="C58" s="2166"/>
      <c r="D58" s="2154"/>
    </row>
    <row r="59" spans="1:4" ht="17.25" customHeight="1" x14ac:dyDescent="0.2">
      <c r="A59" s="2164" t="s">
        <v>183</v>
      </c>
      <c r="B59" s="213" t="s">
        <v>164</v>
      </c>
      <c r="C59" s="228" t="s">
        <v>273</v>
      </c>
      <c r="D59" s="211">
        <v>34</v>
      </c>
    </row>
    <row r="60" spans="1:4" ht="17.25" customHeight="1" x14ac:dyDescent="0.2">
      <c r="A60" s="2164"/>
      <c r="B60" s="213" t="s">
        <v>214</v>
      </c>
      <c r="C60" s="228" t="s">
        <v>274</v>
      </c>
      <c r="D60" s="211">
        <v>35</v>
      </c>
    </row>
    <row r="61" spans="1:4" ht="34.5" customHeight="1" x14ac:dyDescent="0.2">
      <c r="A61" s="2164"/>
      <c r="B61" s="210" t="s">
        <v>215</v>
      </c>
      <c r="C61" s="228" t="s">
        <v>275</v>
      </c>
      <c r="D61" s="211">
        <v>36</v>
      </c>
    </row>
    <row r="62" spans="1:4" ht="32.25" customHeight="1" x14ac:dyDescent="0.2">
      <c r="A62" s="2164"/>
      <c r="B62" s="233" t="s">
        <v>216</v>
      </c>
      <c r="C62" s="228" t="s">
        <v>276</v>
      </c>
      <c r="D62" s="211">
        <v>37</v>
      </c>
    </row>
    <row r="63" spans="1:4" ht="17.25" customHeight="1" x14ac:dyDescent="0.2">
      <c r="A63" s="2164"/>
      <c r="B63" s="213" t="s">
        <v>217</v>
      </c>
      <c r="C63" s="228" t="s">
        <v>277</v>
      </c>
      <c r="D63" s="211">
        <v>38</v>
      </c>
    </row>
    <row r="64" spans="1:4" ht="17.25" customHeight="1" x14ac:dyDescent="0.2">
      <c r="A64" s="2164" t="s">
        <v>187</v>
      </c>
      <c r="B64" s="2167" t="s">
        <v>164</v>
      </c>
      <c r="C64" s="228" t="s">
        <v>278</v>
      </c>
      <c r="D64" s="211">
        <v>39</v>
      </c>
    </row>
    <row r="65" spans="1:4" ht="17.25" customHeight="1" x14ac:dyDescent="0.2">
      <c r="A65" s="2164"/>
      <c r="B65" s="2167"/>
      <c r="C65" s="228" t="s">
        <v>279</v>
      </c>
      <c r="D65" s="211">
        <v>40</v>
      </c>
    </row>
    <row r="66" spans="1:4" ht="17.25" customHeight="1" x14ac:dyDescent="0.2">
      <c r="A66" s="2164"/>
      <c r="B66" s="2167"/>
      <c r="C66" s="228" t="s">
        <v>451</v>
      </c>
      <c r="D66" s="211">
        <v>41</v>
      </c>
    </row>
    <row r="67" spans="1:4" ht="17.25" customHeight="1" x14ac:dyDescent="0.2">
      <c r="A67" s="2164"/>
      <c r="B67" s="2167" t="s">
        <v>218</v>
      </c>
      <c r="C67" s="228" t="s">
        <v>280</v>
      </c>
      <c r="D67" s="211">
        <v>42</v>
      </c>
    </row>
    <row r="68" spans="1:4" ht="17.25" customHeight="1" x14ac:dyDescent="0.2">
      <c r="A68" s="2164"/>
      <c r="B68" s="2167"/>
      <c r="C68" s="228" t="s">
        <v>235</v>
      </c>
      <c r="D68" s="211">
        <v>43</v>
      </c>
    </row>
    <row r="69" spans="1:4" ht="17.25" customHeight="1" x14ac:dyDescent="0.2">
      <c r="A69" s="2164"/>
      <c r="B69" s="2167"/>
      <c r="C69" s="228" t="s">
        <v>452</v>
      </c>
      <c r="D69" s="211">
        <v>44</v>
      </c>
    </row>
    <row r="70" spans="1:4" ht="17.25" customHeight="1" x14ac:dyDescent="0.2">
      <c r="A70" s="2164"/>
      <c r="B70" s="2164" t="s">
        <v>219</v>
      </c>
      <c r="C70" s="228" t="s">
        <v>436</v>
      </c>
      <c r="D70" s="211">
        <v>45</v>
      </c>
    </row>
    <row r="71" spans="1:4" ht="17.25" customHeight="1" x14ac:dyDescent="0.2">
      <c r="A71" s="2164"/>
      <c r="B71" s="2164"/>
      <c r="C71" s="228" t="s">
        <v>281</v>
      </c>
      <c r="D71" s="211">
        <v>46</v>
      </c>
    </row>
    <row r="72" spans="1:4" ht="17.25" customHeight="1" x14ac:dyDescent="0.2">
      <c r="A72" s="2164"/>
      <c r="B72" s="2164"/>
      <c r="C72" s="228" t="s">
        <v>453</v>
      </c>
      <c r="D72" s="211">
        <v>47</v>
      </c>
    </row>
    <row r="73" spans="1:4" ht="17.25" customHeight="1" x14ac:dyDescent="0.2">
      <c r="A73" s="2164"/>
      <c r="B73" s="2168" t="s">
        <v>216</v>
      </c>
      <c r="C73" s="228" t="s">
        <v>282</v>
      </c>
      <c r="D73" s="211">
        <v>48</v>
      </c>
    </row>
    <row r="74" spans="1:4" ht="17.25" customHeight="1" x14ac:dyDescent="0.2">
      <c r="A74" s="2164"/>
      <c r="B74" s="2168"/>
      <c r="C74" s="228" t="s">
        <v>283</v>
      </c>
      <c r="D74" s="211">
        <v>49</v>
      </c>
    </row>
    <row r="75" spans="1:4" ht="17.25" customHeight="1" x14ac:dyDescent="0.2">
      <c r="A75" s="2164"/>
      <c r="B75" s="219" t="s">
        <v>217</v>
      </c>
      <c r="C75" s="228" t="s">
        <v>284</v>
      </c>
      <c r="D75" s="211">
        <v>50</v>
      </c>
    </row>
    <row r="76" spans="1:4" ht="17.25" customHeight="1" x14ac:dyDescent="0.2">
      <c r="A76" s="2150" t="s">
        <v>220</v>
      </c>
      <c r="B76" s="2151"/>
      <c r="C76" s="213" t="s">
        <v>236</v>
      </c>
      <c r="D76" s="211">
        <v>51</v>
      </c>
    </row>
    <row r="77" spans="1:4" ht="17.25" customHeight="1" x14ac:dyDescent="0.2">
      <c r="A77" s="209"/>
      <c r="B77" s="209"/>
      <c r="C77" s="215"/>
      <c r="D77" s="216"/>
    </row>
    <row r="78" spans="1:4" ht="17.25" customHeight="1" x14ac:dyDescent="0.2">
      <c r="A78" s="237" t="s">
        <v>221</v>
      </c>
      <c r="B78" s="234"/>
      <c r="C78" s="215"/>
      <c r="D78" s="216"/>
    </row>
    <row r="79" spans="1:4" ht="51" customHeight="1" x14ac:dyDescent="0.2">
      <c r="A79" s="2152" t="s">
        <v>179</v>
      </c>
      <c r="B79" s="2152"/>
      <c r="C79" s="235" t="s">
        <v>195</v>
      </c>
      <c r="D79" s="211" t="s">
        <v>1114</v>
      </c>
    </row>
    <row r="80" spans="1:4" ht="17.25" customHeight="1" x14ac:dyDescent="0.2">
      <c r="A80" s="2164" t="s">
        <v>222</v>
      </c>
      <c r="B80" s="2164"/>
      <c r="C80" s="213" t="s">
        <v>286</v>
      </c>
      <c r="D80" s="211">
        <v>52</v>
      </c>
    </row>
    <row r="81" spans="1:4" ht="17.25" customHeight="1" x14ac:dyDescent="0.2">
      <c r="A81" s="2164"/>
      <c r="B81" s="2164"/>
      <c r="C81" s="338" t="s">
        <v>1098</v>
      </c>
      <c r="D81" s="211">
        <v>53</v>
      </c>
    </row>
    <row r="82" spans="1:4" ht="17.25" customHeight="1" x14ac:dyDescent="0.2">
      <c r="A82" s="2164"/>
      <c r="B82" s="2164"/>
      <c r="C82" s="213" t="s">
        <v>287</v>
      </c>
      <c r="D82" s="211">
        <v>54</v>
      </c>
    </row>
    <row r="83" spans="1:4" ht="17.25" customHeight="1" x14ac:dyDescent="0.2">
      <c r="A83" s="2164"/>
      <c r="B83" s="2164"/>
      <c r="C83" s="213" t="s">
        <v>288</v>
      </c>
      <c r="D83" s="211">
        <v>55</v>
      </c>
    </row>
    <row r="84" spans="1:4" ht="17.25" customHeight="1" x14ac:dyDescent="0.2">
      <c r="A84" s="2164"/>
      <c r="B84" s="2164"/>
      <c r="C84" s="213" t="s">
        <v>289</v>
      </c>
      <c r="D84" s="211">
        <v>56</v>
      </c>
    </row>
    <row r="85" spans="1:4" ht="17.25" customHeight="1" x14ac:dyDescent="0.2">
      <c r="A85" s="2164"/>
      <c r="B85" s="2164"/>
      <c r="C85" s="316" t="s">
        <v>1048</v>
      </c>
      <c r="D85" s="211">
        <v>57</v>
      </c>
    </row>
    <row r="86" spans="1:4" ht="17.25" customHeight="1" x14ac:dyDescent="0.2">
      <c r="A86" s="2164"/>
      <c r="B86" s="2164"/>
      <c r="C86" s="213" t="s">
        <v>290</v>
      </c>
      <c r="D86" s="211">
        <v>58</v>
      </c>
    </row>
    <row r="87" spans="1:4" ht="17.25" customHeight="1" x14ac:dyDescent="0.2">
      <c r="A87" s="2164"/>
      <c r="B87" s="2164"/>
      <c r="C87" s="213" t="s">
        <v>238</v>
      </c>
      <c r="D87" s="211">
        <v>59</v>
      </c>
    </row>
    <row r="88" spans="1:4" ht="17.25" customHeight="1" x14ac:dyDescent="0.2">
      <c r="A88" s="2164"/>
      <c r="B88" s="2164"/>
      <c r="C88" s="213" t="s">
        <v>1124</v>
      </c>
      <c r="D88" s="211">
        <v>60</v>
      </c>
    </row>
    <row r="89" spans="1:4" ht="17.25" customHeight="1" x14ac:dyDescent="0.2">
      <c r="A89" s="209"/>
      <c r="B89" s="209"/>
      <c r="C89" s="215"/>
      <c r="D89" s="216"/>
    </row>
    <row r="90" spans="1:4" ht="30.75" customHeight="1" x14ac:dyDescent="0.2">
      <c r="A90" s="212" t="s">
        <v>223</v>
      </c>
      <c r="B90" s="209"/>
      <c r="C90" s="215"/>
      <c r="D90" s="216"/>
    </row>
    <row r="91" spans="1:4" ht="7.5" customHeight="1" x14ac:dyDescent="0.2">
      <c r="A91" s="209"/>
      <c r="B91" s="209"/>
      <c r="C91" s="215"/>
      <c r="D91" s="216"/>
    </row>
    <row r="92" spans="1:4" ht="27" customHeight="1" x14ac:dyDescent="0.2">
      <c r="A92" s="2160" t="s">
        <v>224</v>
      </c>
      <c r="B92" s="2161"/>
      <c r="C92" s="2162" t="s">
        <v>180</v>
      </c>
      <c r="D92" s="2153" t="s">
        <v>1114</v>
      </c>
    </row>
    <row r="93" spans="1:4" ht="27" customHeight="1" x14ac:dyDescent="0.2">
      <c r="A93" s="236"/>
      <c r="B93" s="217" t="s">
        <v>499</v>
      </c>
      <c r="C93" s="2163"/>
      <c r="D93" s="2154"/>
    </row>
    <row r="94" spans="1:4" ht="17.25" customHeight="1" x14ac:dyDescent="0.2">
      <c r="A94" s="2155" t="s">
        <v>187</v>
      </c>
      <c r="B94" s="2158" t="s">
        <v>207</v>
      </c>
      <c r="C94" s="273" t="s">
        <v>437</v>
      </c>
      <c r="D94" s="272">
        <v>61</v>
      </c>
    </row>
    <row r="95" spans="1:4" ht="17.25" customHeight="1" x14ac:dyDescent="0.2">
      <c r="A95" s="2156"/>
      <c r="B95" s="2159"/>
      <c r="C95" s="324" t="s">
        <v>438</v>
      </c>
      <c r="D95" s="272">
        <v>62</v>
      </c>
    </row>
    <row r="96" spans="1:4" ht="17.25" customHeight="1" x14ac:dyDescent="0.2">
      <c r="A96" s="2156"/>
      <c r="B96" s="2158" t="s">
        <v>209</v>
      </c>
      <c r="C96" s="324" t="s">
        <v>439</v>
      </c>
      <c r="D96" s="272">
        <v>63</v>
      </c>
    </row>
    <row r="97" spans="1:4" ht="17.25" customHeight="1" x14ac:dyDescent="0.2">
      <c r="A97" s="2156"/>
      <c r="B97" s="2159"/>
      <c r="C97" s="325" t="s">
        <v>440</v>
      </c>
      <c r="D97" s="272">
        <v>64</v>
      </c>
    </row>
    <row r="98" spans="1:4" ht="17.25" customHeight="1" x14ac:dyDescent="0.2">
      <c r="A98" s="2156"/>
      <c r="B98" s="2158" t="s">
        <v>191</v>
      </c>
      <c r="C98" s="326" t="s">
        <v>441</v>
      </c>
      <c r="D98" s="272">
        <v>65</v>
      </c>
    </row>
    <row r="99" spans="1:4" ht="17.25" customHeight="1" x14ac:dyDescent="0.2">
      <c r="A99" s="2157"/>
      <c r="B99" s="2165"/>
      <c r="C99" s="325" t="s">
        <v>442</v>
      </c>
      <c r="D99" s="272">
        <v>66</v>
      </c>
    </row>
  </sheetData>
  <mergeCells count="35">
    <mergeCell ref="A1:D1"/>
    <mergeCell ref="A32:B32"/>
    <mergeCell ref="A33:B39"/>
    <mergeCell ref="A8:B8"/>
    <mergeCell ref="A13:A28"/>
    <mergeCell ref="B13:B17"/>
    <mergeCell ref="B18:B21"/>
    <mergeCell ref="B22:B24"/>
    <mergeCell ref="B25:B28"/>
    <mergeCell ref="A9:A10"/>
    <mergeCell ref="A11:B12"/>
    <mergeCell ref="A44:B44"/>
    <mergeCell ref="B45:B48"/>
    <mergeCell ref="A51:A54"/>
    <mergeCell ref="D57:D58"/>
    <mergeCell ref="A45:A49"/>
    <mergeCell ref="A50:B50"/>
    <mergeCell ref="A59:A63"/>
    <mergeCell ref="A57:B57"/>
    <mergeCell ref="C57:C58"/>
    <mergeCell ref="A64:A75"/>
    <mergeCell ref="B64:B66"/>
    <mergeCell ref="B67:B69"/>
    <mergeCell ref="B73:B74"/>
    <mergeCell ref="B70:B72"/>
    <mergeCell ref="A76:B76"/>
    <mergeCell ref="A79:B79"/>
    <mergeCell ref="D92:D93"/>
    <mergeCell ref="A94:A99"/>
    <mergeCell ref="B94:B95"/>
    <mergeCell ref="B96:B97"/>
    <mergeCell ref="A92:B92"/>
    <mergeCell ref="C92:C93"/>
    <mergeCell ref="A80:B88"/>
    <mergeCell ref="B98:B99"/>
  </mergeCells>
  <phoneticPr fontId="4"/>
  <pageMargins left="0.7" right="0.7" top="0.75" bottom="0.75" header="0.3" footer="0.3"/>
  <pageSetup paperSize="9" orientation="portrait" r:id="rId1"/>
  <rowBreaks count="2" manualBreakCount="2">
    <brk id="40" max="16383" man="1"/>
    <brk id="77"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66FFFF"/>
  </sheetPr>
  <dimension ref="A1:F192"/>
  <sheetViews>
    <sheetView view="pageBreakPreview" topLeftCell="B1" zoomScale="70" zoomScaleNormal="100" zoomScaleSheetLayoutView="70" workbookViewId="0">
      <selection activeCell="D160" sqref="D160"/>
    </sheetView>
  </sheetViews>
  <sheetFormatPr defaultColWidth="9" defaultRowHeight="13" x14ac:dyDescent="0.2"/>
  <cols>
    <col min="1" max="1" width="17.453125" style="9" customWidth="1"/>
    <col min="2" max="2" width="20.90625" style="9" customWidth="1"/>
    <col min="3" max="3" width="27.08984375" style="9" customWidth="1"/>
    <col min="4" max="4" width="51.7265625" style="52" customWidth="1"/>
    <col min="5" max="5" width="11.08984375" style="327" customWidth="1"/>
    <col min="6" max="6" width="95.453125" style="9" customWidth="1"/>
    <col min="7" max="16384" width="9" style="9"/>
  </cols>
  <sheetData>
    <row r="1" spans="1:6" ht="31.5" customHeight="1" x14ac:dyDescent="0.2">
      <c r="A1" s="2239" t="s">
        <v>1113</v>
      </c>
      <c r="B1" s="2239"/>
      <c r="C1" s="2239"/>
      <c r="D1" s="2239"/>
      <c r="E1" s="2239"/>
      <c r="F1" s="2239"/>
    </row>
    <row r="2" spans="1:6" ht="12" customHeight="1" x14ac:dyDescent="0.2"/>
    <row r="3" spans="1:6" ht="57.75" customHeight="1" x14ac:dyDescent="0.2">
      <c r="B3" s="10"/>
      <c r="D3" s="95"/>
      <c r="E3" s="334" t="s">
        <v>1114</v>
      </c>
    </row>
    <row r="4" spans="1:6" ht="19.5" customHeight="1" x14ac:dyDescent="0.2">
      <c r="B4" s="11"/>
      <c r="D4" s="95" t="s">
        <v>226</v>
      </c>
      <c r="E4" s="328">
        <v>200</v>
      </c>
    </row>
    <row r="5" spans="1:6" ht="19.5" customHeight="1" x14ac:dyDescent="0.2">
      <c r="B5" s="11"/>
      <c r="D5" s="95" t="s">
        <v>285</v>
      </c>
      <c r="E5" s="328">
        <v>300</v>
      </c>
    </row>
    <row r="6" spans="1:6" ht="19.5" customHeight="1" x14ac:dyDescent="0.2">
      <c r="A6" s="107" t="s">
        <v>177</v>
      </c>
      <c r="B6" s="108"/>
      <c r="C6" s="106"/>
      <c r="D6" s="110"/>
      <c r="E6" s="329"/>
      <c r="F6" s="108"/>
    </row>
    <row r="7" spans="1:6" ht="19.5" customHeight="1" x14ac:dyDescent="0.2">
      <c r="A7" s="106" t="s">
        <v>765</v>
      </c>
      <c r="B7" s="108"/>
      <c r="C7" s="106"/>
      <c r="D7" s="110"/>
      <c r="E7" s="329"/>
      <c r="F7" s="108"/>
    </row>
    <row r="8" spans="1:6" ht="57" customHeight="1" x14ac:dyDescent="0.2">
      <c r="A8" s="84" t="s">
        <v>272</v>
      </c>
      <c r="B8" s="2188" t="s">
        <v>179</v>
      </c>
      <c r="C8" s="2189"/>
      <c r="D8" s="85" t="s">
        <v>180</v>
      </c>
      <c r="E8" s="334" t="s">
        <v>1114</v>
      </c>
      <c r="F8" s="84" t="s">
        <v>806</v>
      </c>
    </row>
    <row r="9" spans="1:6" ht="19.5" customHeight="1" x14ac:dyDescent="0.2">
      <c r="A9" s="2240" t="s">
        <v>789</v>
      </c>
      <c r="B9" s="2190" t="s">
        <v>777</v>
      </c>
      <c r="C9" s="2192" t="s">
        <v>181</v>
      </c>
      <c r="D9" s="2194" t="s">
        <v>182</v>
      </c>
      <c r="E9" s="2196">
        <v>1</v>
      </c>
      <c r="F9" s="93" t="s">
        <v>319</v>
      </c>
    </row>
    <row r="10" spans="1:6" ht="19.5" customHeight="1" x14ac:dyDescent="0.2">
      <c r="A10" s="2240"/>
      <c r="B10" s="2191"/>
      <c r="C10" s="2193"/>
      <c r="D10" s="2195"/>
      <c r="E10" s="2197"/>
      <c r="F10" s="114" t="s">
        <v>473</v>
      </c>
    </row>
    <row r="11" spans="1:6" ht="19.5" customHeight="1" x14ac:dyDescent="0.2">
      <c r="A11" s="2240"/>
      <c r="B11" s="2191"/>
      <c r="C11" s="103" t="s">
        <v>183</v>
      </c>
      <c r="D11" s="115" t="s">
        <v>184</v>
      </c>
      <c r="E11" s="330">
        <v>2</v>
      </c>
      <c r="F11" s="90" t="s">
        <v>320</v>
      </c>
    </row>
    <row r="12" spans="1:6" ht="19.5" customHeight="1" x14ac:dyDescent="0.2">
      <c r="A12" s="2240"/>
      <c r="B12" s="2202" t="s">
        <v>534</v>
      </c>
      <c r="C12" s="2203"/>
      <c r="D12" s="317" t="s">
        <v>1065</v>
      </c>
      <c r="E12" s="331">
        <v>301</v>
      </c>
      <c r="F12" s="318" t="s">
        <v>321</v>
      </c>
    </row>
    <row r="13" spans="1:6" ht="19.5" customHeight="1" x14ac:dyDescent="0.2">
      <c r="A13" s="2241"/>
      <c r="B13" s="2204"/>
      <c r="C13" s="2201"/>
      <c r="D13" s="317" t="s">
        <v>1066</v>
      </c>
      <c r="E13" s="331">
        <v>302</v>
      </c>
      <c r="F13" s="319" t="s">
        <v>1067</v>
      </c>
    </row>
    <row r="14" spans="1:6" ht="19.5" customHeight="1" x14ac:dyDescent="0.2">
      <c r="A14" s="2240"/>
      <c r="B14" s="2205" t="s">
        <v>187</v>
      </c>
      <c r="C14" s="2199" t="s">
        <v>188</v>
      </c>
      <c r="D14" s="115" t="s">
        <v>778</v>
      </c>
      <c r="E14" s="330">
        <v>4</v>
      </c>
      <c r="F14" s="90" t="s">
        <v>322</v>
      </c>
    </row>
    <row r="15" spans="1:6" ht="19.5" customHeight="1" x14ac:dyDescent="0.2">
      <c r="A15" s="2240"/>
      <c r="B15" s="2191"/>
      <c r="C15" s="2200"/>
      <c r="D15" s="2213" t="s">
        <v>779</v>
      </c>
      <c r="E15" s="2196">
        <v>5</v>
      </c>
      <c r="F15" s="93" t="s">
        <v>323</v>
      </c>
    </row>
    <row r="16" spans="1:6" ht="19.5" customHeight="1" x14ac:dyDescent="0.2">
      <c r="A16" s="2240"/>
      <c r="B16" s="2191"/>
      <c r="C16" s="2200"/>
      <c r="D16" s="2214"/>
      <c r="E16" s="2197"/>
      <c r="F16" s="114" t="s">
        <v>324</v>
      </c>
    </row>
    <row r="17" spans="1:6" ht="19.5" customHeight="1" x14ac:dyDescent="0.2">
      <c r="A17" s="2240"/>
      <c r="B17" s="2191"/>
      <c r="C17" s="2200"/>
      <c r="D17" s="2218" t="s">
        <v>780</v>
      </c>
      <c r="E17" s="2220">
        <v>6</v>
      </c>
      <c r="F17" s="91" t="s">
        <v>325</v>
      </c>
    </row>
    <row r="18" spans="1:6" ht="19.5" customHeight="1" x14ac:dyDescent="0.2">
      <c r="A18" s="2241"/>
      <c r="B18" s="2191"/>
      <c r="C18" s="2200"/>
      <c r="D18" s="2219"/>
      <c r="E18" s="2221"/>
      <c r="F18" s="86" t="s">
        <v>1011</v>
      </c>
    </row>
    <row r="19" spans="1:6" ht="19.5" customHeight="1" x14ac:dyDescent="0.2">
      <c r="A19" s="2241"/>
      <c r="B19" s="2191"/>
      <c r="C19" s="2200"/>
      <c r="D19" s="271" t="s">
        <v>1008</v>
      </c>
      <c r="E19" s="328">
        <v>100</v>
      </c>
      <c r="F19" s="271" t="s">
        <v>1008</v>
      </c>
    </row>
    <row r="20" spans="1:6" ht="19.5" customHeight="1" x14ac:dyDescent="0.2">
      <c r="A20" s="2240"/>
      <c r="B20" s="2191"/>
      <c r="C20" s="2201"/>
      <c r="D20" s="271" t="s">
        <v>1009</v>
      </c>
      <c r="E20" s="328">
        <v>101</v>
      </c>
      <c r="F20" s="271" t="s">
        <v>1009</v>
      </c>
    </row>
    <row r="21" spans="1:6" ht="19.5" customHeight="1" x14ac:dyDescent="0.2">
      <c r="A21" s="2240"/>
      <c r="B21" s="2191"/>
      <c r="C21" s="2199" t="s">
        <v>189</v>
      </c>
      <c r="D21" s="2213" t="s">
        <v>458</v>
      </c>
      <c r="E21" s="2196">
        <v>7</v>
      </c>
      <c r="F21" s="93" t="s">
        <v>326</v>
      </c>
    </row>
    <row r="22" spans="1:6" ht="19.5" customHeight="1" x14ac:dyDescent="0.2">
      <c r="A22" s="2240"/>
      <c r="B22" s="2191"/>
      <c r="C22" s="2200"/>
      <c r="D22" s="2214"/>
      <c r="E22" s="2197"/>
      <c r="F22" s="114" t="s">
        <v>327</v>
      </c>
    </row>
    <row r="23" spans="1:6" ht="19.5" customHeight="1" x14ac:dyDescent="0.2">
      <c r="A23" s="2240"/>
      <c r="B23" s="2191"/>
      <c r="C23" s="2200"/>
      <c r="D23" s="2194" t="s">
        <v>459</v>
      </c>
      <c r="E23" s="2196">
        <v>8</v>
      </c>
      <c r="F23" s="91" t="s">
        <v>328</v>
      </c>
    </row>
    <row r="24" spans="1:6" ht="19.5" customHeight="1" x14ac:dyDescent="0.2">
      <c r="A24" s="2240"/>
      <c r="B24" s="2191"/>
      <c r="C24" s="2200"/>
      <c r="D24" s="2195"/>
      <c r="E24" s="2197"/>
      <c r="F24" s="87" t="s">
        <v>474</v>
      </c>
    </row>
    <row r="25" spans="1:6" ht="19.5" customHeight="1" x14ac:dyDescent="0.2">
      <c r="A25" s="2240"/>
      <c r="B25" s="2191"/>
      <c r="C25" s="2200"/>
      <c r="D25" s="2218" t="s">
        <v>781</v>
      </c>
      <c r="E25" s="2220">
        <v>9</v>
      </c>
      <c r="F25" s="93" t="s">
        <v>329</v>
      </c>
    </row>
    <row r="26" spans="1:6" ht="19.5" customHeight="1" x14ac:dyDescent="0.2">
      <c r="A26" s="2240"/>
      <c r="B26" s="2191"/>
      <c r="C26" s="2200"/>
      <c r="D26" s="2219"/>
      <c r="E26" s="2221"/>
      <c r="F26" s="92" t="s">
        <v>330</v>
      </c>
    </row>
    <row r="27" spans="1:6" ht="19.5" customHeight="1" x14ac:dyDescent="0.2">
      <c r="A27" s="2241"/>
      <c r="B27" s="2191"/>
      <c r="C27" s="2200"/>
      <c r="D27" s="2219"/>
      <c r="E27" s="2221"/>
      <c r="F27" s="114" t="s">
        <v>1012</v>
      </c>
    </row>
    <row r="28" spans="1:6" ht="19.5" customHeight="1" x14ac:dyDescent="0.2">
      <c r="A28" s="2240"/>
      <c r="B28" s="2191"/>
      <c r="C28" s="2201"/>
      <c r="D28" s="103" t="s">
        <v>1010</v>
      </c>
      <c r="E28" s="339">
        <v>102</v>
      </c>
      <c r="F28" s="103" t="s">
        <v>1010</v>
      </c>
    </row>
    <row r="29" spans="1:6" ht="19.5" customHeight="1" x14ac:dyDescent="0.2">
      <c r="A29" s="2240"/>
      <c r="B29" s="2191"/>
      <c r="C29" s="2198" t="s">
        <v>190</v>
      </c>
      <c r="D29" s="116" t="s">
        <v>461</v>
      </c>
      <c r="E29" s="330">
        <v>10</v>
      </c>
      <c r="F29" s="90" t="s">
        <v>332</v>
      </c>
    </row>
    <row r="30" spans="1:6" ht="19.5" customHeight="1" x14ac:dyDescent="0.2">
      <c r="A30" s="2240"/>
      <c r="B30" s="2191"/>
      <c r="C30" s="2198"/>
      <c r="D30" s="116" t="s">
        <v>462</v>
      </c>
      <c r="E30" s="330">
        <v>11</v>
      </c>
      <c r="F30" s="86" t="s">
        <v>333</v>
      </c>
    </row>
    <row r="31" spans="1:6" ht="19.5" customHeight="1" x14ac:dyDescent="0.2">
      <c r="A31" s="2240"/>
      <c r="B31" s="2191"/>
      <c r="C31" s="2198"/>
      <c r="D31" s="116" t="s">
        <v>444</v>
      </c>
      <c r="E31" s="330">
        <v>12</v>
      </c>
      <c r="F31" s="90" t="s">
        <v>334</v>
      </c>
    </row>
    <row r="32" spans="1:6" ht="19.5" customHeight="1" x14ac:dyDescent="0.2">
      <c r="A32" s="2240"/>
      <c r="B32" s="2191"/>
      <c r="C32" s="2199" t="s">
        <v>191</v>
      </c>
      <c r="D32" s="116" t="s">
        <v>463</v>
      </c>
      <c r="E32" s="330">
        <v>13</v>
      </c>
      <c r="F32" s="86" t="s">
        <v>335</v>
      </c>
    </row>
    <row r="33" spans="1:6" ht="19.5" customHeight="1" x14ac:dyDescent="0.2">
      <c r="A33" s="2240"/>
      <c r="B33" s="2191"/>
      <c r="C33" s="2200"/>
      <c r="D33" s="116" t="s">
        <v>464</v>
      </c>
      <c r="E33" s="330">
        <v>14</v>
      </c>
      <c r="F33" s="90" t="s">
        <v>336</v>
      </c>
    </row>
    <row r="34" spans="1:6" ht="19.5" customHeight="1" x14ac:dyDescent="0.2">
      <c r="A34" s="2240"/>
      <c r="B34" s="2191"/>
      <c r="C34" s="2200"/>
      <c r="D34" s="2218" t="s">
        <v>782</v>
      </c>
      <c r="E34" s="2220">
        <v>15</v>
      </c>
      <c r="F34" s="93" t="s">
        <v>337</v>
      </c>
    </row>
    <row r="35" spans="1:6" ht="19.5" customHeight="1" x14ac:dyDescent="0.2">
      <c r="A35" s="2240"/>
      <c r="B35" s="2191"/>
      <c r="C35" s="2200"/>
      <c r="D35" s="2219"/>
      <c r="E35" s="2221"/>
      <c r="F35" s="92" t="s">
        <v>338</v>
      </c>
    </row>
    <row r="36" spans="1:6" ht="19.5" customHeight="1" x14ac:dyDescent="0.2">
      <c r="A36" s="2240"/>
      <c r="B36" s="2191"/>
      <c r="C36" s="2200"/>
      <c r="D36" s="2219"/>
      <c r="E36" s="2221"/>
      <c r="F36" s="92" t="s">
        <v>331</v>
      </c>
    </row>
    <row r="37" spans="1:6" ht="19.5" customHeight="1" x14ac:dyDescent="0.2">
      <c r="A37" s="2241"/>
      <c r="B37" s="2191"/>
      <c r="C37" s="2200"/>
      <c r="D37" s="2219"/>
      <c r="E37" s="2221"/>
      <c r="F37" s="114" t="s">
        <v>1013</v>
      </c>
    </row>
    <row r="38" spans="1:6" ht="19.5" customHeight="1" x14ac:dyDescent="0.2">
      <c r="A38" s="2240"/>
      <c r="B38" s="2191"/>
      <c r="C38" s="2201"/>
      <c r="D38" s="103" t="s">
        <v>1010</v>
      </c>
      <c r="E38" s="339">
        <v>103</v>
      </c>
      <c r="F38" s="103" t="s">
        <v>1010</v>
      </c>
    </row>
    <row r="39" spans="1:6" ht="19.5" customHeight="1" x14ac:dyDescent="0.2">
      <c r="A39" s="2240"/>
      <c r="B39" s="2191"/>
      <c r="C39" s="2215" t="s">
        <v>192</v>
      </c>
      <c r="D39" s="2213" t="s">
        <v>193</v>
      </c>
      <c r="E39" s="2208">
        <v>16</v>
      </c>
      <c r="F39" s="91" t="s">
        <v>475</v>
      </c>
    </row>
    <row r="40" spans="1:6" ht="19.5" customHeight="1" x14ac:dyDescent="0.2">
      <c r="A40" s="2240"/>
      <c r="B40" s="2212"/>
      <c r="C40" s="2216"/>
      <c r="D40" s="2214"/>
      <c r="E40" s="2209"/>
      <c r="F40" s="87" t="s">
        <v>476</v>
      </c>
    </row>
    <row r="41" spans="1:6" ht="15" customHeight="1" x14ac:dyDescent="0.2">
      <c r="B41" s="13"/>
      <c r="C41" s="13"/>
      <c r="D41" s="50"/>
      <c r="E41" s="332"/>
    </row>
    <row r="42" spans="1:6" ht="15" customHeight="1" x14ac:dyDescent="0.2">
      <c r="A42" s="106" t="s">
        <v>766</v>
      </c>
      <c r="B42" s="108"/>
      <c r="C42" s="109"/>
      <c r="D42" s="110"/>
      <c r="E42" s="329"/>
      <c r="F42" s="108"/>
    </row>
    <row r="43" spans="1:6" ht="57.75" customHeight="1" x14ac:dyDescent="0.2">
      <c r="A43" s="84" t="s">
        <v>272</v>
      </c>
      <c r="B43" s="2188" t="s">
        <v>179</v>
      </c>
      <c r="C43" s="2189"/>
      <c r="D43" s="85" t="s">
        <v>180</v>
      </c>
      <c r="E43" s="334" t="s">
        <v>1114</v>
      </c>
      <c r="F43" s="84" t="s">
        <v>806</v>
      </c>
    </row>
    <row r="44" spans="1:6" ht="19.5" customHeight="1" x14ac:dyDescent="0.2">
      <c r="A44" s="2242" t="s">
        <v>764</v>
      </c>
      <c r="B44" s="2217" t="s">
        <v>762</v>
      </c>
      <c r="C44" s="2198"/>
      <c r="D44" s="111" t="s">
        <v>755</v>
      </c>
      <c r="E44" s="328">
        <v>17</v>
      </c>
      <c r="F44" s="90" t="s">
        <v>339</v>
      </c>
    </row>
    <row r="45" spans="1:6" ht="19.5" customHeight="1" x14ac:dyDescent="0.2">
      <c r="A45" s="2242"/>
      <c r="B45" s="2217"/>
      <c r="C45" s="2198"/>
      <c r="D45" s="111" t="s">
        <v>756</v>
      </c>
      <c r="E45" s="328">
        <v>18</v>
      </c>
      <c r="F45" s="90" t="s">
        <v>783</v>
      </c>
    </row>
    <row r="46" spans="1:6" ht="19.5" customHeight="1" x14ac:dyDescent="0.2">
      <c r="A46" s="2242"/>
      <c r="B46" s="2217"/>
      <c r="C46" s="2198"/>
      <c r="D46" s="111" t="s">
        <v>757</v>
      </c>
      <c r="E46" s="328">
        <v>19</v>
      </c>
      <c r="F46" s="90" t="s">
        <v>784</v>
      </c>
    </row>
    <row r="47" spans="1:6" ht="19.5" customHeight="1" x14ac:dyDescent="0.2">
      <c r="A47" s="2242"/>
      <c r="B47" s="2217"/>
      <c r="C47" s="2198"/>
      <c r="D47" s="111" t="s">
        <v>758</v>
      </c>
      <c r="E47" s="328">
        <v>20</v>
      </c>
      <c r="F47" s="83" t="s">
        <v>770</v>
      </c>
    </row>
    <row r="48" spans="1:6" ht="19.5" customHeight="1" x14ac:dyDescent="0.2">
      <c r="A48" s="2242"/>
      <c r="B48" s="2217"/>
      <c r="C48" s="2198"/>
      <c r="D48" s="111" t="s">
        <v>759</v>
      </c>
      <c r="E48" s="328">
        <v>21</v>
      </c>
      <c r="F48" s="90" t="s">
        <v>785</v>
      </c>
    </row>
    <row r="49" spans="1:6" ht="19.5" customHeight="1" x14ac:dyDescent="0.2">
      <c r="A49" s="2242"/>
      <c r="B49" s="2217"/>
      <c r="C49" s="2198"/>
      <c r="D49" s="111" t="s">
        <v>760</v>
      </c>
      <c r="E49" s="328">
        <v>22</v>
      </c>
      <c r="F49" s="90" t="s">
        <v>786</v>
      </c>
    </row>
    <row r="50" spans="1:6" ht="19.5" customHeight="1" x14ac:dyDescent="0.2">
      <c r="A50" s="2242"/>
      <c r="B50" s="2217"/>
      <c r="C50" s="2198"/>
      <c r="D50" s="111" t="s">
        <v>234</v>
      </c>
      <c r="E50" s="328">
        <v>23</v>
      </c>
      <c r="F50" s="96" t="s">
        <v>340</v>
      </c>
    </row>
    <row r="51" spans="1:6" ht="15" customHeight="1" x14ac:dyDescent="0.2">
      <c r="B51" s="10"/>
      <c r="C51" s="10"/>
      <c r="D51" s="49"/>
      <c r="E51" s="333"/>
    </row>
    <row r="52" spans="1:6" ht="19.5" customHeight="1" x14ac:dyDescent="0.2">
      <c r="A52" s="107" t="s">
        <v>197</v>
      </c>
      <c r="C52" s="10"/>
      <c r="D52" s="49"/>
      <c r="E52" s="333"/>
    </row>
    <row r="53" spans="1:6" ht="19.5" customHeight="1" x14ac:dyDescent="0.2">
      <c r="A53" s="106" t="s">
        <v>767</v>
      </c>
      <c r="C53" s="10"/>
      <c r="D53" s="49"/>
      <c r="E53" s="333"/>
    </row>
    <row r="54" spans="1:6" ht="56.25" customHeight="1" x14ac:dyDescent="0.2">
      <c r="A54" s="84" t="s">
        <v>272</v>
      </c>
      <c r="B54" s="2188" t="s">
        <v>179</v>
      </c>
      <c r="C54" s="2189"/>
      <c r="D54" s="85" t="s">
        <v>180</v>
      </c>
      <c r="E54" s="334" t="s">
        <v>1114</v>
      </c>
      <c r="F54" s="84" t="s">
        <v>806</v>
      </c>
    </row>
    <row r="55" spans="1:6" ht="18.75" customHeight="1" x14ac:dyDescent="0.2">
      <c r="A55" s="2242" t="s">
        <v>773</v>
      </c>
      <c r="B55" s="2205" t="s">
        <v>788</v>
      </c>
      <c r="C55" s="2205" t="s">
        <v>199</v>
      </c>
      <c r="D55" s="2192" t="s">
        <v>200</v>
      </c>
      <c r="E55" s="2208">
        <v>24</v>
      </c>
      <c r="F55" s="86" t="s">
        <v>477</v>
      </c>
    </row>
    <row r="56" spans="1:6" ht="18.75" customHeight="1" x14ac:dyDescent="0.2">
      <c r="A56" s="2242"/>
      <c r="B56" s="2206"/>
      <c r="C56" s="2206"/>
      <c r="D56" s="2193"/>
      <c r="E56" s="2209"/>
      <c r="F56" s="87" t="s">
        <v>478</v>
      </c>
    </row>
    <row r="57" spans="1:6" ht="18.75" customHeight="1" x14ac:dyDescent="0.2">
      <c r="A57" s="2242"/>
      <c r="B57" s="2206"/>
      <c r="C57" s="2206"/>
      <c r="D57" s="2210" t="s">
        <v>201</v>
      </c>
      <c r="E57" s="2208">
        <v>25</v>
      </c>
      <c r="F57" s="86" t="s">
        <v>479</v>
      </c>
    </row>
    <row r="58" spans="1:6" ht="18.75" customHeight="1" x14ac:dyDescent="0.2">
      <c r="A58" s="2242"/>
      <c r="B58" s="2206"/>
      <c r="C58" s="2206"/>
      <c r="D58" s="2211"/>
      <c r="E58" s="2209"/>
      <c r="F58" s="87" t="s">
        <v>480</v>
      </c>
    </row>
    <row r="59" spans="1:6" ht="18.75" customHeight="1" x14ac:dyDescent="0.2">
      <c r="A59" s="2242"/>
      <c r="B59" s="2206"/>
      <c r="C59" s="2206"/>
      <c r="D59" s="2192" t="s">
        <v>202</v>
      </c>
      <c r="E59" s="2208">
        <v>26</v>
      </c>
      <c r="F59" s="86" t="s">
        <v>481</v>
      </c>
    </row>
    <row r="60" spans="1:6" ht="18.75" customHeight="1" x14ac:dyDescent="0.2">
      <c r="A60" s="2242"/>
      <c r="B60" s="2206"/>
      <c r="C60" s="2206"/>
      <c r="D60" s="2193"/>
      <c r="E60" s="2209"/>
      <c r="F60" s="87" t="s">
        <v>482</v>
      </c>
    </row>
    <row r="61" spans="1:6" ht="18.75" customHeight="1" x14ac:dyDescent="0.2">
      <c r="A61" s="2242"/>
      <c r="B61" s="2206"/>
      <c r="C61" s="2206"/>
      <c r="D61" s="2192" t="s">
        <v>203</v>
      </c>
      <c r="E61" s="2208">
        <v>27</v>
      </c>
      <c r="F61" s="86" t="s">
        <v>483</v>
      </c>
    </row>
    <row r="62" spans="1:6" ht="18.75" customHeight="1" x14ac:dyDescent="0.2">
      <c r="A62" s="2242"/>
      <c r="B62" s="2206"/>
      <c r="C62" s="2207"/>
      <c r="D62" s="2193"/>
      <c r="E62" s="2209"/>
      <c r="F62" s="87" t="s">
        <v>484</v>
      </c>
    </row>
    <row r="63" spans="1:6" ht="18.75" customHeight="1" x14ac:dyDescent="0.2">
      <c r="A63" s="2242"/>
      <c r="B63" s="2206"/>
      <c r="C63" s="88" t="s">
        <v>183</v>
      </c>
      <c r="D63" s="89" t="s">
        <v>184</v>
      </c>
      <c r="E63" s="328">
        <v>28</v>
      </c>
      <c r="F63" s="90" t="s">
        <v>320</v>
      </c>
    </row>
    <row r="64" spans="1:6" ht="18.75" customHeight="1" x14ac:dyDescent="0.2">
      <c r="A64" s="2242"/>
      <c r="B64" s="2202" t="s">
        <v>534</v>
      </c>
      <c r="C64" s="2199"/>
      <c r="D64" s="2192" t="s">
        <v>204</v>
      </c>
      <c r="E64" s="2208">
        <v>29</v>
      </c>
      <c r="F64" s="91" t="s">
        <v>714</v>
      </c>
    </row>
    <row r="65" spans="1:6" ht="18.75" customHeight="1" x14ac:dyDescent="0.2">
      <c r="A65" s="2242"/>
      <c r="B65" s="2222"/>
      <c r="C65" s="2200"/>
      <c r="D65" s="2223"/>
      <c r="E65" s="2221"/>
      <c r="F65" s="92" t="s">
        <v>341</v>
      </c>
    </row>
    <row r="66" spans="1:6" ht="38" x14ac:dyDescent="0.2">
      <c r="A66" s="2242"/>
      <c r="B66" s="2204"/>
      <c r="C66" s="2201"/>
      <c r="D66" s="2193"/>
      <c r="E66" s="2209"/>
      <c r="F66" s="87" t="s">
        <v>787</v>
      </c>
    </row>
    <row r="67" spans="1:6" ht="18.75" customHeight="1" x14ac:dyDescent="0.2">
      <c r="A67" s="2242"/>
      <c r="B67" s="2224" t="s">
        <v>187</v>
      </c>
      <c r="C67" s="2203" t="s">
        <v>205</v>
      </c>
      <c r="D67" s="2225" t="s">
        <v>206</v>
      </c>
      <c r="E67" s="2220">
        <v>30</v>
      </c>
      <c r="F67" s="91" t="s">
        <v>342</v>
      </c>
    </row>
    <row r="68" spans="1:6" ht="18.75" customHeight="1" x14ac:dyDescent="0.2">
      <c r="A68" s="2242"/>
      <c r="B68" s="2206"/>
      <c r="C68" s="2200"/>
      <c r="D68" s="2223"/>
      <c r="E68" s="2221"/>
      <c r="F68" s="92" t="s">
        <v>343</v>
      </c>
    </row>
    <row r="69" spans="1:6" ht="18.75" customHeight="1" x14ac:dyDescent="0.2">
      <c r="A69" s="2242"/>
      <c r="B69" s="2206"/>
      <c r="C69" s="2200"/>
      <c r="D69" s="2223"/>
      <c r="E69" s="2221"/>
      <c r="F69" s="93" t="s">
        <v>344</v>
      </c>
    </row>
    <row r="70" spans="1:6" ht="18.75" customHeight="1" x14ac:dyDescent="0.2">
      <c r="A70" s="2242"/>
      <c r="B70" s="2206"/>
      <c r="C70" s="2200"/>
      <c r="D70" s="2223"/>
      <c r="E70" s="2221"/>
      <c r="F70" s="92" t="s">
        <v>345</v>
      </c>
    </row>
    <row r="71" spans="1:6" ht="18.75" customHeight="1" x14ac:dyDescent="0.2">
      <c r="A71" s="2242"/>
      <c r="B71" s="2206"/>
      <c r="C71" s="2200"/>
      <c r="D71" s="2223"/>
      <c r="E71" s="2221"/>
      <c r="F71" s="92" t="s">
        <v>346</v>
      </c>
    </row>
    <row r="72" spans="1:6" ht="18.75" customHeight="1" x14ac:dyDescent="0.2">
      <c r="A72" s="2242"/>
      <c r="B72" s="2206"/>
      <c r="C72" s="2200"/>
      <c r="D72" s="2223"/>
      <c r="E72" s="2221"/>
      <c r="F72" s="92" t="s">
        <v>347</v>
      </c>
    </row>
    <row r="73" spans="1:6" ht="18.75" customHeight="1" x14ac:dyDescent="0.2">
      <c r="A73" s="2242"/>
      <c r="B73" s="2206"/>
      <c r="C73" s="2201"/>
      <c r="D73" s="2193"/>
      <c r="E73" s="2209"/>
      <c r="F73" s="87" t="s">
        <v>348</v>
      </c>
    </row>
    <row r="74" spans="1:6" ht="18.75" customHeight="1" x14ac:dyDescent="0.2">
      <c r="A74" s="2242"/>
      <c r="B74" s="2206"/>
      <c r="C74" s="2203" t="s">
        <v>207</v>
      </c>
      <c r="D74" s="2225" t="s">
        <v>208</v>
      </c>
      <c r="E74" s="2220">
        <v>31</v>
      </c>
      <c r="F74" s="91" t="s">
        <v>349</v>
      </c>
    </row>
    <row r="75" spans="1:6" ht="18.75" customHeight="1" x14ac:dyDescent="0.2">
      <c r="A75" s="2242"/>
      <c r="B75" s="2206"/>
      <c r="C75" s="2200"/>
      <c r="D75" s="2223"/>
      <c r="E75" s="2221"/>
      <c r="F75" s="92" t="s">
        <v>350</v>
      </c>
    </row>
    <row r="76" spans="1:6" ht="18.75" customHeight="1" x14ac:dyDescent="0.2">
      <c r="A76" s="2242"/>
      <c r="B76" s="2206"/>
      <c r="C76" s="2200"/>
      <c r="D76" s="2223"/>
      <c r="E76" s="2221"/>
      <c r="F76" s="92" t="s">
        <v>351</v>
      </c>
    </row>
    <row r="77" spans="1:6" ht="18.75" customHeight="1" x14ac:dyDescent="0.2">
      <c r="A77" s="2242"/>
      <c r="B77" s="2206"/>
      <c r="C77" s="2200"/>
      <c r="D77" s="2223"/>
      <c r="E77" s="2221"/>
      <c r="F77" s="92" t="s">
        <v>352</v>
      </c>
    </row>
    <row r="78" spans="1:6" ht="18.75" customHeight="1" x14ac:dyDescent="0.2">
      <c r="A78" s="2242"/>
      <c r="B78" s="2206"/>
      <c r="C78" s="2200"/>
      <c r="D78" s="2223"/>
      <c r="E78" s="2221"/>
      <c r="F78" s="92" t="s">
        <v>485</v>
      </c>
    </row>
    <row r="79" spans="1:6" ht="18.75" customHeight="1" x14ac:dyDescent="0.2">
      <c r="A79" s="2242"/>
      <c r="B79" s="2206"/>
      <c r="C79" s="2200"/>
      <c r="D79" s="2223"/>
      <c r="E79" s="2221"/>
      <c r="F79" s="92" t="s">
        <v>353</v>
      </c>
    </row>
    <row r="80" spans="1:6" ht="18.75" customHeight="1" x14ac:dyDescent="0.2">
      <c r="A80" s="2242"/>
      <c r="B80" s="2206"/>
      <c r="C80" s="2200"/>
      <c r="D80" s="2223"/>
      <c r="E80" s="2221"/>
      <c r="F80" s="92" t="s">
        <v>354</v>
      </c>
    </row>
    <row r="81" spans="1:6" ht="18.75" customHeight="1" x14ac:dyDescent="0.2">
      <c r="A81" s="2242"/>
      <c r="B81" s="2206"/>
      <c r="C81" s="2200"/>
      <c r="D81" s="2223"/>
      <c r="E81" s="2221"/>
      <c r="F81" s="92" t="s">
        <v>486</v>
      </c>
    </row>
    <row r="82" spans="1:6" ht="18.75" customHeight="1" x14ac:dyDescent="0.2">
      <c r="A82" s="2242"/>
      <c r="B82" s="2206"/>
      <c r="C82" s="2200"/>
      <c r="D82" s="2223"/>
      <c r="E82" s="2221"/>
      <c r="F82" s="92" t="s">
        <v>487</v>
      </c>
    </row>
    <row r="83" spans="1:6" ht="18.75" customHeight="1" x14ac:dyDescent="0.2">
      <c r="A83" s="2242"/>
      <c r="B83" s="2206"/>
      <c r="C83" s="2200"/>
      <c r="D83" s="2223"/>
      <c r="E83" s="2221"/>
      <c r="F83" s="92" t="s">
        <v>355</v>
      </c>
    </row>
    <row r="84" spans="1:6" ht="18.75" customHeight="1" x14ac:dyDescent="0.2">
      <c r="A84" s="2242"/>
      <c r="B84" s="2206"/>
      <c r="C84" s="2200"/>
      <c r="D84" s="2223"/>
      <c r="E84" s="2221"/>
      <c r="F84" s="92" t="s">
        <v>356</v>
      </c>
    </row>
    <row r="85" spans="1:6" ht="18.75" customHeight="1" x14ac:dyDescent="0.2">
      <c r="A85" s="2242"/>
      <c r="B85" s="2206"/>
      <c r="C85" s="2200"/>
      <c r="D85" s="2223"/>
      <c r="E85" s="2221"/>
      <c r="F85" s="93" t="s">
        <v>357</v>
      </c>
    </row>
    <row r="86" spans="1:6" ht="18.75" customHeight="1" x14ac:dyDescent="0.2">
      <c r="A86" s="2242"/>
      <c r="B86" s="2206"/>
      <c r="C86" s="2200"/>
      <c r="D86" s="2223"/>
      <c r="E86" s="2221"/>
      <c r="F86" s="92" t="s">
        <v>488</v>
      </c>
    </row>
    <row r="87" spans="1:6" ht="18.75" customHeight="1" x14ac:dyDescent="0.2">
      <c r="A87" s="2242"/>
      <c r="B87" s="2206"/>
      <c r="C87" s="2200"/>
      <c r="D87" s="2223"/>
      <c r="E87" s="2221"/>
      <c r="F87" s="92" t="s">
        <v>358</v>
      </c>
    </row>
    <row r="88" spans="1:6" ht="18.75" customHeight="1" x14ac:dyDescent="0.2">
      <c r="A88" s="2242"/>
      <c r="B88" s="2206"/>
      <c r="C88" s="2200"/>
      <c r="D88" s="2223"/>
      <c r="E88" s="2221"/>
      <c r="F88" s="92" t="s">
        <v>359</v>
      </c>
    </row>
    <row r="89" spans="1:6" ht="18.75" customHeight="1" x14ac:dyDescent="0.2">
      <c r="A89" s="2243"/>
      <c r="B89" s="2206"/>
      <c r="C89" s="2200"/>
      <c r="D89" s="2223"/>
      <c r="E89" s="2221"/>
      <c r="F89" s="114" t="s">
        <v>1014</v>
      </c>
    </row>
    <row r="90" spans="1:6" ht="18.75" customHeight="1" x14ac:dyDescent="0.2">
      <c r="A90" s="2242"/>
      <c r="B90" s="2206"/>
      <c r="C90" s="2203" t="s">
        <v>209</v>
      </c>
      <c r="D90" s="2226" t="s">
        <v>210</v>
      </c>
      <c r="E90" s="2220">
        <v>32</v>
      </c>
      <c r="F90" s="91" t="s">
        <v>360</v>
      </c>
    </row>
    <row r="91" spans="1:6" ht="18.75" customHeight="1" x14ac:dyDescent="0.2">
      <c r="A91" s="2242"/>
      <c r="B91" s="2206"/>
      <c r="C91" s="2200"/>
      <c r="D91" s="2227"/>
      <c r="E91" s="2221"/>
      <c r="F91" s="92" t="s">
        <v>361</v>
      </c>
    </row>
    <row r="92" spans="1:6" ht="18.75" customHeight="1" x14ac:dyDescent="0.2">
      <c r="A92" s="2242"/>
      <c r="B92" s="2206"/>
      <c r="C92" s="2200"/>
      <c r="D92" s="2227"/>
      <c r="E92" s="2221"/>
      <c r="F92" s="92" t="s">
        <v>489</v>
      </c>
    </row>
    <row r="93" spans="1:6" ht="18.75" customHeight="1" x14ac:dyDescent="0.2">
      <c r="A93" s="2242"/>
      <c r="B93" s="2206"/>
      <c r="C93" s="2200"/>
      <c r="D93" s="2227"/>
      <c r="E93" s="2221"/>
      <c r="F93" s="92" t="s">
        <v>490</v>
      </c>
    </row>
    <row r="94" spans="1:6" ht="18.75" customHeight="1" x14ac:dyDescent="0.2">
      <c r="A94" s="2242"/>
      <c r="B94" s="2206"/>
      <c r="C94" s="2200"/>
      <c r="D94" s="2227"/>
      <c r="E94" s="2221"/>
      <c r="F94" s="93" t="s">
        <v>362</v>
      </c>
    </row>
    <row r="95" spans="1:6" ht="18.75" customHeight="1" x14ac:dyDescent="0.2">
      <c r="A95" s="2242"/>
      <c r="B95" s="2206"/>
      <c r="C95" s="2200"/>
      <c r="D95" s="2227"/>
      <c r="E95" s="2221"/>
      <c r="F95" s="92" t="s">
        <v>363</v>
      </c>
    </row>
    <row r="96" spans="1:6" ht="18.75" customHeight="1" x14ac:dyDescent="0.2">
      <c r="A96" s="2242"/>
      <c r="B96" s="2206"/>
      <c r="C96" s="2200"/>
      <c r="D96" s="2227"/>
      <c r="E96" s="2221"/>
      <c r="F96" s="92" t="s">
        <v>364</v>
      </c>
    </row>
    <row r="97" spans="1:6" ht="18.75" customHeight="1" x14ac:dyDescent="0.2">
      <c r="A97" s="2242"/>
      <c r="B97" s="2206"/>
      <c r="C97" s="2201"/>
      <c r="D97" s="2228"/>
      <c r="E97" s="2209"/>
      <c r="F97" s="87" t="s">
        <v>491</v>
      </c>
    </row>
    <row r="98" spans="1:6" ht="18.75" customHeight="1" x14ac:dyDescent="0.2">
      <c r="A98" s="2242"/>
      <c r="B98" s="2206"/>
      <c r="C98" s="2224" t="s">
        <v>191</v>
      </c>
      <c r="D98" s="2225" t="s">
        <v>211</v>
      </c>
      <c r="E98" s="2220">
        <v>33</v>
      </c>
      <c r="F98" s="91" t="s">
        <v>365</v>
      </c>
    </row>
    <row r="99" spans="1:6" ht="18.75" customHeight="1" x14ac:dyDescent="0.2">
      <c r="A99" s="2242"/>
      <c r="B99" s="2206"/>
      <c r="C99" s="2206"/>
      <c r="D99" s="2223"/>
      <c r="E99" s="2221"/>
      <c r="F99" s="92" t="s">
        <v>366</v>
      </c>
    </row>
    <row r="100" spans="1:6" ht="18.75" customHeight="1" x14ac:dyDescent="0.2">
      <c r="A100" s="2242"/>
      <c r="B100" s="2206"/>
      <c r="C100" s="2206"/>
      <c r="D100" s="2223"/>
      <c r="E100" s="2221"/>
      <c r="F100" s="92" t="s">
        <v>367</v>
      </c>
    </row>
    <row r="101" spans="1:6" ht="18.75" customHeight="1" x14ac:dyDescent="0.2">
      <c r="A101" s="2242"/>
      <c r="B101" s="2206"/>
      <c r="C101" s="2206"/>
      <c r="D101" s="2223"/>
      <c r="E101" s="2221"/>
      <c r="F101" s="92" t="s">
        <v>715</v>
      </c>
    </row>
    <row r="102" spans="1:6" ht="18.75" customHeight="1" x14ac:dyDescent="0.2">
      <c r="A102" s="2242"/>
      <c r="B102" s="2206"/>
      <c r="C102" s="2206"/>
      <c r="D102" s="2223"/>
      <c r="E102" s="2221"/>
      <c r="F102" s="92" t="s">
        <v>492</v>
      </c>
    </row>
    <row r="103" spans="1:6" ht="18.75" customHeight="1" x14ac:dyDescent="0.2">
      <c r="A103" s="2242"/>
      <c r="B103" s="2206"/>
      <c r="C103" s="2206"/>
      <c r="D103" s="2223"/>
      <c r="E103" s="2221"/>
      <c r="F103" s="92" t="s">
        <v>493</v>
      </c>
    </row>
    <row r="104" spans="1:6" ht="18.75" customHeight="1" x14ac:dyDescent="0.2">
      <c r="A104" s="2242"/>
      <c r="B104" s="2206"/>
      <c r="C104" s="2206"/>
      <c r="D104" s="2223"/>
      <c r="E104" s="2221"/>
      <c r="F104" s="93" t="s">
        <v>494</v>
      </c>
    </row>
    <row r="105" spans="1:6" ht="18.75" customHeight="1" x14ac:dyDescent="0.2">
      <c r="A105" s="2243"/>
      <c r="B105" s="2207"/>
      <c r="C105" s="2207"/>
      <c r="D105" s="2193"/>
      <c r="E105" s="2209"/>
      <c r="F105" s="340" t="s">
        <v>1015</v>
      </c>
    </row>
    <row r="106" spans="1:6" ht="15" customHeight="1" x14ac:dyDescent="0.2">
      <c r="B106" s="10"/>
      <c r="C106" s="10"/>
      <c r="D106" s="49"/>
      <c r="E106" s="333"/>
    </row>
    <row r="107" spans="1:6" ht="19.5" customHeight="1" x14ac:dyDescent="0.2">
      <c r="A107" s="106" t="s">
        <v>768</v>
      </c>
      <c r="C107" s="10"/>
      <c r="D107" s="51"/>
      <c r="E107" s="333"/>
    </row>
    <row r="108" spans="1:6" ht="32.25" customHeight="1" x14ac:dyDescent="0.2">
      <c r="A108" s="2235" t="s">
        <v>272</v>
      </c>
      <c r="B108" s="2229" t="s">
        <v>179</v>
      </c>
      <c r="C108" s="2230"/>
      <c r="D108" s="2231" t="s">
        <v>195</v>
      </c>
      <c r="E108" s="2233" t="s">
        <v>1114</v>
      </c>
      <c r="F108" s="2235" t="s">
        <v>806</v>
      </c>
    </row>
    <row r="109" spans="1:6" ht="32.25" customHeight="1" x14ac:dyDescent="0.2">
      <c r="A109" s="2235"/>
      <c r="B109" s="94"/>
      <c r="C109" s="85" t="s">
        <v>213</v>
      </c>
      <c r="D109" s="2232"/>
      <c r="E109" s="2234"/>
      <c r="F109" s="2235"/>
    </row>
    <row r="110" spans="1:6" ht="18.75" customHeight="1" x14ac:dyDescent="0.2">
      <c r="A110" s="2242" t="s">
        <v>773</v>
      </c>
      <c r="B110" s="2236" t="s">
        <v>183</v>
      </c>
      <c r="C110" s="95" t="s">
        <v>164</v>
      </c>
      <c r="D110" s="88" t="s">
        <v>273</v>
      </c>
      <c r="E110" s="328">
        <v>34</v>
      </c>
      <c r="F110" s="96" t="s">
        <v>368</v>
      </c>
    </row>
    <row r="111" spans="1:6" ht="18.75" customHeight="1" x14ac:dyDescent="0.2">
      <c r="A111" s="2242"/>
      <c r="B111" s="2236"/>
      <c r="C111" s="2205" t="s">
        <v>214</v>
      </c>
      <c r="D111" s="2192" t="s">
        <v>274</v>
      </c>
      <c r="E111" s="2208">
        <v>35</v>
      </c>
      <c r="F111" s="97" t="s">
        <v>369</v>
      </c>
    </row>
    <row r="112" spans="1:6" ht="18.75" customHeight="1" x14ac:dyDescent="0.2">
      <c r="A112" s="2242"/>
      <c r="B112" s="2236"/>
      <c r="C112" s="2207"/>
      <c r="D112" s="2193"/>
      <c r="E112" s="2209"/>
      <c r="F112" s="98" t="s">
        <v>370</v>
      </c>
    </row>
    <row r="113" spans="1:6" ht="38.25" customHeight="1" x14ac:dyDescent="0.2">
      <c r="A113" s="2242"/>
      <c r="B113" s="2236"/>
      <c r="C113" s="95" t="s">
        <v>771</v>
      </c>
      <c r="D113" s="88" t="s">
        <v>792</v>
      </c>
      <c r="E113" s="328">
        <v>36</v>
      </c>
      <c r="F113" s="90" t="s">
        <v>495</v>
      </c>
    </row>
    <row r="114" spans="1:6" ht="18.75" customHeight="1" x14ac:dyDescent="0.2">
      <c r="A114" s="2242"/>
      <c r="B114" s="2236"/>
      <c r="C114" s="2205" t="s">
        <v>772</v>
      </c>
      <c r="D114" s="2192" t="s">
        <v>791</v>
      </c>
      <c r="E114" s="2208">
        <v>37</v>
      </c>
      <c r="F114" s="97" t="s">
        <v>371</v>
      </c>
    </row>
    <row r="115" spans="1:6" ht="18.75" customHeight="1" x14ac:dyDescent="0.2">
      <c r="A115" s="2242"/>
      <c r="B115" s="2236"/>
      <c r="C115" s="2207"/>
      <c r="D115" s="2193"/>
      <c r="E115" s="2209"/>
      <c r="F115" s="98" t="s">
        <v>372</v>
      </c>
    </row>
    <row r="116" spans="1:6" ht="18" customHeight="1" x14ac:dyDescent="0.2">
      <c r="A116" s="2242"/>
      <c r="B116" s="2236"/>
      <c r="C116" s="95" t="s">
        <v>217</v>
      </c>
      <c r="D116" s="88" t="s">
        <v>277</v>
      </c>
      <c r="E116" s="328">
        <v>38</v>
      </c>
      <c r="F116" s="99" t="s">
        <v>373</v>
      </c>
    </row>
    <row r="117" spans="1:6" ht="18" customHeight="1" x14ac:dyDescent="0.2">
      <c r="A117" s="2242"/>
      <c r="B117" s="2236" t="s">
        <v>187</v>
      </c>
      <c r="C117" s="2215" t="s">
        <v>164</v>
      </c>
      <c r="D117" s="88" t="s">
        <v>278</v>
      </c>
      <c r="E117" s="328">
        <v>39</v>
      </c>
      <c r="F117" s="96" t="s">
        <v>126</v>
      </c>
    </row>
    <row r="118" spans="1:6" ht="18" customHeight="1" x14ac:dyDescent="0.2">
      <c r="A118" s="2242"/>
      <c r="B118" s="2236"/>
      <c r="C118" s="2237"/>
      <c r="D118" s="88" t="s">
        <v>279</v>
      </c>
      <c r="E118" s="328">
        <v>40</v>
      </c>
      <c r="F118" s="100" t="s">
        <v>125</v>
      </c>
    </row>
    <row r="119" spans="1:6" ht="18" customHeight="1" x14ac:dyDescent="0.2">
      <c r="A119" s="2242"/>
      <c r="B119" s="2236"/>
      <c r="C119" s="2237"/>
      <c r="D119" s="2192" t="s">
        <v>451</v>
      </c>
      <c r="E119" s="2208">
        <v>41</v>
      </c>
      <c r="F119" s="97" t="s">
        <v>496</v>
      </c>
    </row>
    <row r="120" spans="1:6" ht="18" customHeight="1" x14ac:dyDescent="0.2">
      <c r="A120" s="2242"/>
      <c r="B120" s="2236"/>
      <c r="C120" s="2237"/>
      <c r="D120" s="2223"/>
      <c r="E120" s="2221"/>
      <c r="F120" s="101" t="s">
        <v>374</v>
      </c>
    </row>
    <row r="121" spans="1:6" ht="18" customHeight="1" x14ac:dyDescent="0.2">
      <c r="A121" s="2242"/>
      <c r="B121" s="2236"/>
      <c r="C121" s="2237"/>
      <c r="D121" s="2223"/>
      <c r="E121" s="2221"/>
      <c r="F121" s="101" t="s">
        <v>375</v>
      </c>
    </row>
    <row r="122" spans="1:6" ht="18" customHeight="1" x14ac:dyDescent="0.2">
      <c r="A122" s="2242"/>
      <c r="B122" s="2236"/>
      <c r="C122" s="2237"/>
      <c r="D122" s="2223"/>
      <c r="E122" s="2221"/>
      <c r="F122" s="101" t="s">
        <v>376</v>
      </c>
    </row>
    <row r="123" spans="1:6" ht="18" customHeight="1" x14ac:dyDescent="0.2">
      <c r="A123" s="2242"/>
      <c r="B123" s="2236"/>
      <c r="C123" s="2216"/>
      <c r="D123" s="2193"/>
      <c r="E123" s="2209"/>
      <c r="F123" s="98" t="s">
        <v>377</v>
      </c>
    </row>
    <row r="124" spans="1:6" ht="18" customHeight="1" x14ac:dyDescent="0.2">
      <c r="A124" s="2242"/>
      <c r="B124" s="2236"/>
      <c r="C124" s="2215" t="s">
        <v>218</v>
      </c>
      <c r="D124" s="88" t="s">
        <v>280</v>
      </c>
      <c r="E124" s="328">
        <v>42</v>
      </c>
      <c r="F124" s="96" t="s">
        <v>124</v>
      </c>
    </row>
    <row r="125" spans="1:6" ht="18" customHeight="1" x14ac:dyDescent="0.2">
      <c r="A125" s="2242"/>
      <c r="B125" s="2236"/>
      <c r="C125" s="2237"/>
      <c r="D125" s="2192" t="s">
        <v>235</v>
      </c>
      <c r="E125" s="2208">
        <v>43</v>
      </c>
      <c r="F125" s="97" t="s">
        <v>382</v>
      </c>
    </row>
    <row r="126" spans="1:6" ht="18" customHeight="1" x14ac:dyDescent="0.2">
      <c r="A126" s="2242"/>
      <c r="B126" s="2236"/>
      <c r="C126" s="2237"/>
      <c r="D126" s="2223"/>
      <c r="E126" s="2221"/>
      <c r="F126" s="102" t="s">
        <v>497</v>
      </c>
    </row>
    <row r="127" spans="1:6" ht="18" customHeight="1" x14ac:dyDescent="0.2">
      <c r="A127" s="2242"/>
      <c r="B127" s="2236"/>
      <c r="C127" s="2237"/>
      <c r="D127" s="2193"/>
      <c r="E127" s="2209"/>
      <c r="F127" s="98" t="s">
        <v>378</v>
      </c>
    </row>
    <row r="128" spans="1:6" ht="18" customHeight="1" x14ac:dyDescent="0.2">
      <c r="A128" s="2242"/>
      <c r="B128" s="2236"/>
      <c r="C128" s="2237"/>
      <c r="D128" s="2192" t="s">
        <v>452</v>
      </c>
      <c r="E128" s="2208">
        <v>44</v>
      </c>
      <c r="F128" s="97" t="s">
        <v>379</v>
      </c>
    </row>
    <row r="129" spans="1:6" ht="18" customHeight="1" x14ac:dyDescent="0.2">
      <c r="A129" s="2242"/>
      <c r="B129" s="2236"/>
      <c r="C129" s="2237"/>
      <c r="D129" s="2223"/>
      <c r="E129" s="2221"/>
      <c r="F129" s="101" t="s">
        <v>498</v>
      </c>
    </row>
    <row r="130" spans="1:6" ht="18" customHeight="1" x14ac:dyDescent="0.2">
      <c r="A130" s="2242"/>
      <c r="B130" s="2236"/>
      <c r="C130" s="2237"/>
      <c r="D130" s="2223"/>
      <c r="E130" s="2221"/>
      <c r="F130" s="101" t="s">
        <v>380</v>
      </c>
    </row>
    <row r="131" spans="1:6" ht="18" customHeight="1" x14ac:dyDescent="0.2">
      <c r="A131" s="2242"/>
      <c r="B131" s="2236"/>
      <c r="C131" s="2237"/>
      <c r="D131" s="2223"/>
      <c r="E131" s="2221"/>
      <c r="F131" s="101" t="s">
        <v>381</v>
      </c>
    </row>
    <row r="132" spans="1:6" ht="18" customHeight="1" x14ac:dyDescent="0.2">
      <c r="A132" s="2242"/>
      <c r="B132" s="2236"/>
      <c r="C132" s="2216"/>
      <c r="D132" s="2193"/>
      <c r="E132" s="2209"/>
      <c r="F132" s="98" t="s">
        <v>383</v>
      </c>
    </row>
    <row r="133" spans="1:6" ht="18" customHeight="1" x14ac:dyDescent="0.2">
      <c r="A133" s="2242"/>
      <c r="B133" s="2236"/>
      <c r="C133" s="2215" t="s">
        <v>771</v>
      </c>
      <c r="D133" s="2192" t="s">
        <v>436</v>
      </c>
      <c r="E133" s="2208">
        <v>45</v>
      </c>
      <c r="F133" s="97" t="s">
        <v>123</v>
      </c>
    </row>
    <row r="134" spans="1:6" ht="18" customHeight="1" x14ac:dyDescent="0.2">
      <c r="A134" s="2242"/>
      <c r="B134" s="2236"/>
      <c r="C134" s="2237"/>
      <c r="D134" s="2193"/>
      <c r="E134" s="2209"/>
      <c r="F134" s="100" t="s">
        <v>385</v>
      </c>
    </row>
    <row r="135" spans="1:6" ht="18" customHeight="1" x14ac:dyDescent="0.2">
      <c r="A135" s="2242"/>
      <c r="B135" s="2236"/>
      <c r="C135" s="2237"/>
      <c r="D135" s="88" t="s">
        <v>281</v>
      </c>
      <c r="E135" s="328">
        <v>46</v>
      </c>
      <c r="F135" s="96" t="s">
        <v>386</v>
      </c>
    </row>
    <row r="136" spans="1:6" ht="18" customHeight="1" x14ac:dyDescent="0.2">
      <c r="A136" s="2242"/>
      <c r="B136" s="2236"/>
      <c r="C136" s="2237"/>
      <c r="D136" s="2192" t="s">
        <v>453</v>
      </c>
      <c r="E136" s="2208">
        <v>47</v>
      </c>
      <c r="F136" s="97" t="s">
        <v>384</v>
      </c>
    </row>
    <row r="137" spans="1:6" ht="18" customHeight="1" x14ac:dyDescent="0.2">
      <c r="A137" s="2242"/>
      <c r="B137" s="2236"/>
      <c r="C137" s="2237"/>
      <c r="D137" s="2223"/>
      <c r="E137" s="2221"/>
      <c r="F137" s="101" t="s">
        <v>387</v>
      </c>
    </row>
    <row r="138" spans="1:6" ht="18" customHeight="1" x14ac:dyDescent="0.2">
      <c r="A138" s="2242"/>
      <c r="B138" s="2236"/>
      <c r="C138" s="2216"/>
      <c r="D138" s="2193"/>
      <c r="E138" s="2209"/>
      <c r="F138" s="98" t="s">
        <v>388</v>
      </c>
    </row>
    <row r="139" spans="1:6" ht="18" customHeight="1" x14ac:dyDescent="0.2">
      <c r="A139" s="2242"/>
      <c r="B139" s="2236"/>
      <c r="C139" s="2215" t="s">
        <v>772</v>
      </c>
      <c r="D139" s="88" t="s">
        <v>282</v>
      </c>
      <c r="E139" s="328">
        <v>48</v>
      </c>
      <c r="F139" s="96" t="s">
        <v>122</v>
      </c>
    </row>
    <row r="140" spans="1:6" ht="18" customHeight="1" x14ac:dyDescent="0.2">
      <c r="A140" s="2242"/>
      <c r="B140" s="2236"/>
      <c r="C140" s="2237"/>
      <c r="D140" s="2192" t="s">
        <v>775</v>
      </c>
      <c r="E140" s="2208">
        <v>49</v>
      </c>
      <c r="F140" s="97" t="s">
        <v>389</v>
      </c>
    </row>
    <row r="141" spans="1:6" ht="18" customHeight="1" x14ac:dyDescent="0.2">
      <c r="A141" s="2242"/>
      <c r="B141" s="2236"/>
      <c r="C141" s="2216"/>
      <c r="D141" s="2193"/>
      <c r="E141" s="2209"/>
      <c r="F141" s="98" t="s">
        <v>390</v>
      </c>
    </row>
    <row r="142" spans="1:6" ht="18" customHeight="1" x14ac:dyDescent="0.2">
      <c r="A142" s="2242"/>
      <c r="B142" s="2236"/>
      <c r="C142" s="103" t="s">
        <v>217</v>
      </c>
      <c r="D142" s="88" t="s">
        <v>284</v>
      </c>
      <c r="E142" s="328">
        <v>50</v>
      </c>
      <c r="F142" s="96" t="s">
        <v>391</v>
      </c>
    </row>
    <row r="143" spans="1:6" ht="18" customHeight="1" x14ac:dyDescent="0.2">
      <c r="A143" s="2242"/>
      <c r="B143" s="2244" t="s">
        <v>220</v>
      </c>
      <c r="C143" s="2245"/>
      <c r="D143" s="2250" t="s">
        <v>236</v>
      </c>
      <c r="E143" s="2208">
        <v>51</v>
      </c>
      <c r="F143" s="97" t="s">
        <v>19</v>
      </c>
    </row>
    <row r="144" spans="1:6" ht="18" customHeight="1" x14ac:dyDescent="0.2">
      <c r="A144" s="2242"/>
      <c r="B144" s="2246"/>
      <c r="C144" s="2247"/>
      <c r="D144" s="2227"/>
      <c r="E144" s="2221"/>
      <c r="F144" s="101" t="s">
        <v>392</v>
      </c>
    </row>
    <row r="145" spans="1:6" ht="18" customHeight="1" x14ac:dyDescent="0.2">
      <c r="A145" s="2242"/>
      <c r="B145" s="2246"/>
      <c r="C145" s="2247"/>
      <c r="D145" s="2227"/>
      <c r="E145" s="2221"/>
      <c r="F145" s="101" t="s">
        <v>393</v>
      </c>
    </row>
    <row r="146" spans="1:6" ht="18" customHeight="1" x14ac:dyDescent="0.2">
      <c r="A146" s="2242"/>
      <c r="B146" s="2246"/>
      <c r="C146" s="2247"/>
      <c r="D146" s="2227"/>
      <c r="E146" s="2221"/>
      <c r="F146" s="101" t="s">
        <v>394</v>
      </c>
    </row>
    <row r="147" spans="1:6" ht="18" customHeight="1" x14ac:dyDescent="0.2">
      <c r="A147" s="2242"/>
      <c r="B147" s="2246"/>
      <c r="C147" s="2247"/>
      <c r="D147" s="2227"/>
      <c r="E147" s="2221"/>
      <c r="F147" s="101" t="s">
        <v>395</v>
      </c>
    </row>
    <row r="148" spans="1:6" ht="18" customHeight="1" x14ac:dyDescent="0.2">
      <c r="A148" s="2242"/>
      <c r="B148" s="2248"/>
      <c r="C148" s="2249"/>
      <c r="D148" s="2228"/>
      <c r="E148" s="2209"/>
      <c r="F148" s="98" t="s">
        <v>396</v>
      </c>
    </row>
    <row r="149" spans="1:6" ht="15" customHeight="1" x14ac:dyDescent="0.2">
      <c r="B149" s="10"/>
      <c r="C149" s="10"/>
      <c r="D149" s="49"/>
      <c r="E149" s="333"/>
    </row>
    <row r="150" spans="1:6" ht="19.5" customHeight="1" x14ac:dyDescent="0.2">
      <c r="A150" s="106" t="s">
        <v>769</v>
      </c>
      <c r="C150" s="12"/>
      <c r="D150" s="49"/>
      <c r="E150" s="333"/>
    </row>
    <row r="151" spans="1:6" ht="54.75" customHeight="1" x14ac:dyDescent="0.2">
      <c r="A151" s="104" t="s">
        <v>272</v>
      </c>
      <c r="B151" s="2230" t="s">
        <v>179</v>
      </c>
      <c r="C151" s="2230"/>
      <c r="D151" s="105" t="s">
        <v>195</v>
      </c>
      <c r="E151" s="334" t="s">
        <v>1114</v>
      </c>
      <c r="F151" s="104" t="s">
        <v>806</v>
      </c>
    </row>
    <row r="152" spans="1:6" ht="18" customHeight="1" x14ac:dyDescent="0.2">
      <c r="A152" s="2242" t="s">
        <v>773</v>
      </c>
      <c r="B152" s="2236" t="s">
        <v>763</v>
      </c>
      <c r="C152" s="2236"/>
      <c r="D152" s="95" t="s">
        <v>286</v>
      </c>
      <c r="E152" s="328">
        <v>52</v>
      </c>
      <c r="F152" s="96" t="s">
        <v>121</v>
      </c>
    </row>
    <row r="153" spans="1:6" ht="18" customHeight="1" x14ac:dyDescent="0.2">
      <c r="A153" s="2242"/>
      <c r="B153" s="2236"/>
      <c r="C153" s="2236"/>
      <c r="D153" s="341" t="s">
        <v>1100</v>
      </c>
      <c r="E153" s="328">
        <v>53</v>
      </c>
      <c r="F153" s="96" t="s">
        <v>120</v>
      </c>
    </row>
    <row r="154" spans="1:6" ht="18" customHeight="1" x14ac:dyDescent="0.2">
      <c r="A154" s="2242"/>
      <c r="B154" s="2236"/>
      <c r="C154" s="2236"/>
      <c r="D154" s="95" t="s">
        <v>287</v>
      </c>
      <c r="E154" s="328">
        <v>54</v>
      </c>
      <c r="F154" s="96" t="s">
        <v>119</v>
      </c>
    </row>
    <row r="155" spans="1:6" ht="18" customHeight="1" x14ac:dyDescent="0.2">
      <c r="A155" s="2242"/>
      <c r="B155" s="2236"/>
      <c r="C155" s="2236"/>
      <c r="D155" s="95" t="s">
        <v>288</v>
      </c>
      <c r="E155" s="328">
        <v>55</v>
      </c>
      <c r="F155" s="96" t="s">
        <v>118</v>
      </c>
    </row>
    <row r="156" spans="1:6" ht="18" customHeight="1" x14ac:dyDescent="0.2">
      <c r="A156" s="2242"/>
      <c r="B156" s="2236"/>
      <c r="C156" s="2236"/>
      <c r="D156" s="95" t="s">
        <v>289</v>
      </c>
      <c r="E156" s="328">
        <v>56</v>
      </c>
      <c r="F156" s="96" t="s">
        <v>117</v>
      </c>
    </row>
    <row r="157" spans="1:6" ht="18" customHeight="1" x14ac:dyDescent="0.2">
      <c r="A157" s="2242"/>
      <c r="B157" s="2236"/>
      <c r="C157" s="2236"/>
      <c r="D157" s="320" t="s">
        <v>1048</v>
      </c>
      <c r="E157" s="328">
        <v>57</v>
      </c>
      <c r="F157" s="318" t="s">
        <v>1099</v>
      </c>
    </row>
    <row r="158" spans="1:6" ht="38.25" customHeight="1" x14ac:dyDescent="0.2">
      <c r="A158" s="2242"/>
      <c r="B158" s="2236"/>
      <c r="C158" s="2236"/>
      <c r="D158" s="95" t="s">
        <v>790</v>
      </c>
      <c r="E158" s="328">
        <v>58</v>
      </c>
      <c r="F158" s="96" t="s">
        <v>116</v>
      </c>
    </row>
    <row r="159" spans="1:6" ht="18" customHeight="1" x14ac:dyDescent="0.2">
      <c r="A159" s="2242"/>
      <c r="B159" s="2236"/>
      <c r="C159" s="2236"/>
      <c r="D159" s="95" t="s">
        <v>238</v>
      </c>
      <c r="E159" s="328">
        <v>59</v>
      </c>
      <c r="F159" s="96" t="s">
        <v>173</v>
      </c>
    </row>
    <row r="160" spans="1:6" ht="18.75" customHeight="1" x14ac:dyDescent="0.2">
      <c r="A160" s="2242"/>
      <c r="B160" s="2236"/>
      <c r="C160" s="2236"/>
      <c r="D160" s="95" t="s">
        <v>1125</v>
      </c>
      <c r="E160" s="328">
        <v>60</v>
      </c>
      <c r="F160" s="96" t="s">
        <v>19</v>
      </c>
    </row>
    <row r="161" spans="1:6" ht="15" customHeight="1" x14ac:dyDescent="0.2">
      <c r="B161" s="10"/>
      <c r="C161" s="10"/>
      <c r="D161" s="49"/>
      <c r="E161" s="333"/>
    </row>
    <row r="162" spans="1:6" ht="19.5" customHeight="1" x14ac:dyDescent="0.2">
      <c r="A162" s="107" t="s">
        <v>223</v>
      </c>
      <c r="C162" s="10"/>
      <c r="D162" s="49"/>
      <c r="E162" s="333"/>
    </row>
    <row r="163" spans="1:6" ht="8.25" customHeight="1" x14ac:dyDescent="0.2">
      <c r="B163" s="10"/>
      <c r="C163" s="10"/>
      <c r="D163" s="49"/>
      <c r="E163" s="333"/>
    </row>
    <row r="164" spans="1:6" ht="31.5" customHeight="1" x14ac:dyDescent="0.2">
      <c r="A164" s="2235" t="s">
        <v>272</v>
      </c>
      <c r="B164" s="2231" t="s">
        <v>224</v>
      </c>
      <c r="C164" s="2251"/>
      <c r="D164" s="2229" t="s">
        <v>180</v>
      </c>
      <c r="E164" s="2233" t="s">
        <v>1114</v>
      </c>
      <c r="F164" s="2253" t="s">
        <v>806</v>
      </c>
    </row>
    <row r="165" spans="1:6" ht="31.5" customHeight="1" x14ac:dyDescent="0.2">
      <c r="A165" s="2235"/>
      <c r="B165" s="112"/>
      <c r="C165" s="85" t="s">
        <v>499</v>
      </c>
      <c r="D165" s="2252"/>
      <c r="E165" s="2234"/>
      <c r="F165" s="2254"/>
    </row>
    <row r="166" spans="1:6" ht="19.5" customHeight="1" x14ac:dyDescent="0.2">
      <c r="A166" s="2238" t="s">
        <v>774</v>
      </c>
      <c r="B166" s="2224" t="s">
        <v>187</v>
      </c>
      <c r="C166" s="2255" t="s">
        <v>207</v>
      </c>
      <c r="D166" s="2226" t="s">
        <v>437</v>
      </c>
      <c r="E166" s="2208">
        <v>61</v>
      </c>
      <c r="F166" s="97" t="s">
        <v>397</v>
      </c>
    </row>
    <row r="167" spans="1:6" ht="19.5" customHeight="1" x14ac:dyDescent="0.2">
      <c r="A167" s="2238"/>
      <c r="B167" s="2206"/>
      <c r="C167" s="2237"/>
      <c r="D167" s="2227"/>
      <c r="E167" s="2221"/>
      <c r="F167" s="101" t="s">
        <v>398</v>
      </c>
    </row>
    <row r="168" spans="1:6" ht="19.5" customHeight="1" x14ac:dyDescent="0.2">
      <c r="A168" s="2238"/>
      <c r="B168" s="2206"/>
      <c r="C168" s="2237"/>
      <c r="D168" s="2227"/>
      <c r="E168" s="2221"/>
      <c r="F168" s="101" t="s">
        <v>399</v>
      </c>
    </row>
    <row r="169" spans="1:6" ht="19.5" customHeight="1" x14ac:dyDescent="0.2">
      <c r="A169" s="2238"/>
      <c r="B169" s="2206"/>
      <c r="C169" s="2237"/>
      <c r="D169" s="2227"/>
      <c r="E169" s="2221"/>
      <c r="F169" s="101" t="s">
        <v>400</v>
      </c>
    </row>
    <row r="170" spans="1:6" ht="19.5" customHeight="1" x14ac:dyDescent="0.2">
      <c r="A170" s="2238"/>
      <c r="B170" s="2206"/>
      <c r="C170" s="2237"/>
      <c r="D170" s="2227"/>
      <c r="E170" s="2221"/>
      <c r="F170" s="102" t="s">
        <v>403</v>
      </c>
    </row>
    <row r="171" spans="1:6" ht="19.5" customHeight="1" x14ac:dyDescent="0.2">
      <c r="A171" s="2238"/>
      <c r="B171" s="2206"/>
      <c r="C171" s="2237"/>
      <c r="D171" s="2227"/>
      <c r="E171" s="2221"/>
      <c r="F171" s="101" t="s">
        <v>404</v>
      </c>
    </row>
    <row r="172" spans="1:6" ht="19.5" customHeight="1" x14ac:dyDescent="0.2">
      <c r="A172" s="2238"/>
      <c r="B172" s="2206"/>
      <c r="C172" s="2237"/>
      <c r="D172" s="2228"/>
      <c r="E172" s="2209"/>
      <c r="F172" s="98" t="s">
        <v>405</v>
      </c>
    </row>
    <row r="173" spans="1:6" ht="19.5" customHeight="1" x14ac:dyDescent="0.2">
      <c r="A173" s="2238"/>
      <c r="B173" s="2206"/>
      <c r="C173" s="2237"/>
      <c r="D173" s="2225" t="s">
        <v>438</v>
      </c>
      <c r="E173" s="2208">
        <v>62</v>
      </c>
      <c r="F173" s="97" t="s">
        <v>401</v>
      </c>
    </row>
    <row r="174" spans="1:6" ht="19.5" customHeight="1" x14ac:dyDescent="0.2">
      <c r="A174" s="2238"/>
      <c r="B174" s="2206"/>
      <c r="C174" s="2237"/>
      <c r="D174" s="2223"/>
      <c r="E174" s="2221"/>
      <c r="F174" s="113" t="s">
        <v>402</v>
      </c>
    </row>
    <row r="175" spans="1:6" ht="19.5" customHeight="1" x14ac:dyDescent="0.2">
      <c r="A175" s="2238"/>
      <c r="B175" s="2206"/>
      <c r="C175" s="2237"/>
      <c r="D175" s="2223"/>
      <c r="E175" s="2221"/>
      <c r="F175" s="101" t="s">
        <v>406</v>
      </c>
    </row>
    <row r="176" spans="1:6" ht="19.5" customHeight="1" x14ac:dyDescent="0.2">
      <c r="A176" s="2238"/>
      <c r="B176" s="2206"/>
      <c r="C176" s="2216"/>
      <c r="D176" s="2193"/>
      <c r="E176" s="2209"/>
      <c r="F176" s="98" t="s">
        <v>407</v>
      </c>
    </row>
    <row r="177" spans="1:6" ht="19.5" customHeight="1" x14ac:dyDescent="0.2">
      <c r="A177" s="2238"/>
      <c r="B177" s="2206"/>
      <c r="C177" s="2255" t="s">
        <v>209</v>
      </c>
      <c r="D177" s="2226" t="s">
        <v>439</v>
      </c>
      <c r="E177" s="2208">
        <v>63</v>
      </c>
      <c r="F177" s="97" t="s">
        <v>408</v>
      </c>
    </row>
    <row r="178" spans="1:6" ht="19.5" customHeight="1" x14ac:dyDescent="0.2">
      <c r="A178" s="2238"/>
      <c r="B178" s="2206"/>
      <c r="C178" s="2237"/>
      <c r="D178" s="2227"/>
      <c r="E178" s="2221"/>
      <c r="F178" s="101" t="s">
        <v>409</v>
      </c>
    </row>
    <row r="179" spans="1:6" ht="19.5" customHeight="1" x14ac:dyDescent="0.2">
      <c r="A179" s="2238"/>
      <c r="B179" s="2206"/>
      <c r="C179" s="2237"/>
      <c r="D179" s="2228"/>
      <c r="E179" s="2209"/>
      <c r="F179" s="100" t="s">
        <v>411</v>
      </c>
    </row>
    <row r="180" spans="1:6" ht="19.5" customHeight="1" x14ac:dyDescent="0.2">
      <c r="A180" s="2238"/>
      <c r="B180" s="2206"/>
      <c r="C180" s="2237"/>
      <c r="D180" s="2226" t="s">
        <v>440</v>
      </c>
      <c r="E180" s="2208">
        <v>64</v>
      </c>
      <c r="F180" s="99" t="s">
        <v>410</v>
      </c>
    </row>
    <row r="181" spans="1:6" ht="19.5" customHeight="1" x14ac:dyDescent="0.2">
      <c r="A181" s="2238"/>
      <c r="B181" s="2206"/>
      <c r="C181" s="2237"/>
      <c r="D181" s="2227"/>
      <c r="E181" s="2221"/>
      <c r="F181" s="101" t="s">
        <v>412</v>
      </c>
    </row>
    <row r="182" spans="1:6" ht="19.5" customHeight="1" x14ac:dyDescent="0.2">
      <c r="A182" s="2238"/>
      <c r="B182" s="2206"/>
      <c r="C182" s="2216"/>
      <c r="D182" s="2228"/>
      <c r="E182" s="2209"/>
      <c r="F182" s="98" t="s">
        <v>413</v>
      </c>
    </row>
    <row r="183" spans="1:6" ht="19.5" customHeight="1" x14ac:dyDescent="0.2">
      <c r="A183" s="2238"/>
      <c r="B183" s="2206"/>
      <c r="C183" s="2224" t="s">
        <v>191</v>
      </c>
      <c r="D183" s="2226" t="s">
        <v>441</v>
      </c>
      <c r="E183" s="2208">
        <v>65</v>
      </c>
      <c r="F183" s="97" t="s">
        <v>414</v>
      </c>
    </row>
    <row r="184" spans="1:6" ht="19.5" customHeight="1" x14ac:dyDescent="0.2">
      <c r="A184" s="2238"/>
      <c r="B184" s="2206"/>
      <c r="C184" s="2206"/>
      <c r="D184" s="2227"/>
      <c r="E184" s="2221"/>
      <c r="F184" s="113" t="s">
        <v>415</v>
      </c>
    </row>
    <row r="185" spans="1:6" ht="19.5" customHeight="1" x14ac:dyDescent="0.2">
      <c r="A185" s="2238"/>
      <c r="B185" s="2206"/>
      <c r="C185" s="2206"/>
      <c r="D185" s="2227"/>
      <c r="E185" s="2221"/>
      <c r="F185" s="101" t="s">
        <v>416</v>
      </c>
    </row>
    <row r="186" spans="1:6" ht="19.5" customHeight="1" x14ac:dyDescent="0.2">
      <c r="A186" s="2238"/>
      <c r="B186" s="2206"/>
      <c r="C186" s="2206"/>
      <c r="D186" s="2227"/>
      <c r="E186" s="2221"/>
      <c r="F186" s="101" t="s">
        <v>417</v>
      </c>
    </row>
    <row r="187" spans="1:6" ht="19.5" customHeight="1" x14ac:dyDescent="0.2">
      <c r="A187" s="2238"/>
      <c r="B187" s="2206"/>
      <c r="C187" s="2206"/>
      <c r="D187" s="2228"/>
      <c r="E187" s="2209"/>
      <c r="F187" s="98" t="s">
        <v>405</v>
      </c>
    </row>
    <row r="188" spans="1:6" ht="19.5" customHeight="1" x14ac:dyDescent="0.2">
      <c r="A188" s="2238"/>
      <c r="B188" s="2206"/>
      <c r="C188" s="2206"/>
      <c r="D188" s="2226" t="s">
        <v>442</v>
      </c>
      <c r="E188" s="2208">
        <v>66</v>
      </c>
      <c r="F188" s="97" t="s">
        <v>418</v>
      </c>
    </row>
    <row r="189" spans="1:6" ht="19.5" customHeight="1" x14ac:dyDescent="0.2">
      <c r="A189" s="2238"/>
      <c r="B189" s="2207"/>
      <c r="C189" s="2207"/>
      <c r="D189" s="2228"/>
      <c r="E189" s="2209"/>
      <c r="F189" s="98" t="s">
        <v>407</v>
      </c>
    </row>
    <row r="192" spans="1:6" ht="19" x14ac:dyDescent="0.2">
      <c r="A192" s="108" t="s">
        <v>776</v>
      </c>
    </row>
  </sheetData>
  <mergeCells count="117">
    <mergeCell ref="F164:F165"/>
    <mergeCell ref="B166:B189"/>
    <mergeCell ref="C166:C176"/>
    <mergeCell ref="D166:D172"/>
    <mergeCell ref="E166:E172"/>
    <mergeCell ref="D173:D176"/>
    <mergeCell ref="E173:E176"/>
    <mergeCell ref="C177:C182"/>
    <mergeCell ref="E180:E182"/>
    <mergeCell ref="D183:D187"/>
    <mergeCell ref="E183:E187"/>
    <mergeCell ref="D188:D189"/>
    <mergeCell ref="E188:E189"/>
    <mergeCell ref="C183:C189"/>
    <mergeCell ref="A164:A165"/>
    <mergeCell ref="A166:A189"/>
    <mergeCell ref="A1:F1"/>
    <mergeCell ref="A9:A40"/>
    <mergeCell ref="A44:A50"/>
    <mergeCell ref="A55:A105"/>
    <mergeCell ref="A108:A109"/>
    <mergeCell ref="A110:A148"/>
    <mergeCell ref="A152:A160"/>
    <mergeCell ref="D180:D182"/>
    <mergeCell ref="D177:D179"/>
    <mergeCell ref="E177:E179"/>
    <mergeCell ref="B143:C148"/>
    <mergeCell ref="D143:D148"/>
    <mergeCell ref="E143:E148"/>
    <mergeCell ref="B151:C151"/>
    <mergeCell ref="B152:C160"/>
    <mergeCell ref="B164:C164"/>
    <mergeCell ref="D164:D165"/>
    <mergeCell ref="E164:E165"/>
    <mergeCell ref="C133:C138"/>
    <mergeCell ref="D133:D134"/>
    <mergeCell ref="E133:E134"/>
    <mergeCell ref="D136:D138"/>
    <mergeCell ref="E136:E138"/>
    <mergeCell ref="C139:C141"/>
    <mergeCell ref="D140:D141"/>
    <mergeCell ref="E140:E141"/>
    <mergeCell ref="E114:E115"/>
    <mergeCell ref="B117:B142"/>
    <mergeCell ref="C117:C123"/>
    <mergeCell ref="D119:D123"/>
    <mergeCell ref="E119:E123"/>
    <mergeCell ref="C124:C132"/>
    <mergeCell ref="D125:D127"/>
    <mergeCell ref="E125:E127"/>
    <mergeCell ref="D128:D132"/>
    <mergeCell ref="E128:E132"/>
    <mergeCell ref="B108:C108"/>
    <mergeCell ref="D108:D109"/>
    <mergeCell ref="E108:E109"/>
    <mergeCell ref="F108:F109"/>
    <mergeCell ref="B110:B116"/>
    <mergeCell ref="C111:C112"/>
    <mergeCell ref="D111:D112"/>
    <mergeCell ref="E111:E112"/>
    <mergeCell ref="C114:C115"/>
    <mergeCell ref="D114:D115"/>
    <mergeCell ref="B64:C66"/>
    <mergeCell ref="D64:D66"/>
    <mergeCell ref="E64:E66"/>
    <mergeCell ref="B67:B105"/>
    <mergeCell ref="C67:C73"/>
    <mergeCell ref="D67:D73"/>
    <mergeCell ref="E67:E73"/>
    <mergeCell ref="C74:C89"/>
    <mergeCell ref="C90:C97"/>
    <mergeCell ref="D90:D97"/>
    <mergeCell ref="E90:E97"/>
    <mergeCell ref="C98:C105"/>
    <mergeCell ref="D74:D89"/>
    <mergeCell ref="E74:E89"/>
    <mergeCell ref="D98:D105"/>
    <mergeCell ref="E98:E105"/>
    <mergeCell ref="B54:C54"/>
    <mergeCell ref="B14:B40"/>
    <mergeCell ref="C14:C20"/>
    <mergeCell ref="D15:D16"/>
    <mergeCell ref="E15:E16"/>
    <mergeCell ref="C39:C40"/>
    <mergeCell ref="D39:D40"/>
    <mergeCell ref="E39:E40"/>
    <mergeCell ref="B43:C43"/>
    <mergeCell ref="B44:C50"/>
    <mergeCell ref="C21:C28"/>
    <mergeCell ref="D21:D22"/>
    <mergeCell ref="D17:D18"/>
    <mergeCell ref="E17:E18"/>
    <mergeCell ref="D25:D27"/>
    <mergeCell ref="E25:E27"/>
    <mergeCell ref="D34:D37"/>
    <mergeCell ref="E34:E37"/>
    <mergeCell ref="B55:B63"/>
    <mergeCell ref="C55:C62"/>
    <mergeCell ref="D55:D56"/>
    <mergeCell ref="E55:E56"/>
    <mergeCell ref="D57:D58"/>
    <mergeCell ref="E57:E58"/>
    <mergeCell ref="D59:D60"/>
    <mergeCell ref="E59:E60"/>
    <mergeCell ref="D61:D62"/>
    <mergeCell ref="E61:E62"/>
    <mergeCell ref="B8:C8"/>
    <mergeCell ref="B9:B11"/>
    <mergeCell ref="C9:C10"/>
    <mergeCell ref="D9:D10"/>
    <mergeCell ref="E9:E10"/>
    <mergeCell ref="C29:C31"/>
    <mergeCell ref="C32:C38"/>
    <mergeCell ref="E21:E22"/>
    <mergeCell ref="D23:D24"/>
    <mergeCell ref="E23:E24"/>
    <mergeCell ref="B12:C13"/>
  </mergeCells>
  <phoneticPr fontId="4"/>
  <printOptions horizontalCentered="1"/>
  <pageMargins left="0.70866141732283472" right="0.70866141732283472" top="0.74803149606299213" bottom="0.55118110236220474" header="0.31496062992125984" footer="0.31496062992125984"/>
  <pageSetup paperSize="9" scale="45" fitToWidth="0" fitToHeight="0" orientation="landscape" r:id="rId1"/>
  <rowBreaks count="3" manualBreakCount="3">
    <brk id="51" max="5" man="1"/>
    <brk id="106" max="5" man="1"/>
    <brk id="160" max="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66FFFF"/>
    <pageSetUpPr fitToPage="1"/>
  </sheetPr>
  <dimension ref="A1:T88"/>
  <sheetViews>
    <sheetView view="pageBreakPreview" zoomScale="69" zoomScaleNormal="98" zoomScaleSheetLayoutView="69" workbookViewId="0">
      <selection activeCell="C11" sqref="C11"/>
    </sheetView>
  </sheetViews>
  <sheetFormatPr defaultColWidth="9" defaultRowHeight="16" x14ac:dyDescent="0.2"/>
  <cols>
    <col min="1" max="1" width="7.36328125" style="143" bestFit="1" customWidth="1"/>
    <col min="2" max="2" width="9.453125" style="143" customWidth="1"/>
    <col min="3" max="3" width="9.26953125" style="143" customWidth="1"/>
    <col min="4" max="5" width="24.6328125" style="143" customWidth="1"/>
    <col min="6" max="6" width="9.453125" style="143" customWidth="1"/>
    <col min="7" max="7" width="8.08984375" style="143" customWidth="1"/>
    <col min="8" max="8" width="29" style="143" customWidth="1"/>
    <col min="9" max="9" width="10.90625" style="143" customWidth="1"/>
    <col min="10" max="10" width="19.08984375" style="143" customWidth="1"/>
    <col min="11" max="11" width="9.54296875" style="157" bestFit="1" customWidth="1"/>
    <col min="12" max="12" width="11.36328125" style="157" customWidth="1"/>
    <col min="13" max="13" width="17.90625" style="157" customWidth="1"/>
    <col min="14" max="14" width="21.90625" style="157" customWidth="1"/>
    <col min="15" max="15" width="48.26953125" style="157" customWidth="1"/>
    <col min="16" max="16" width="9" style="143"/>
    <col min="17" max="17" width="36" style="143" customWidth="1"/>
    <col min="18" max="18" width="33" style="143" customWidth="1"/>
    <col min="19" max="19" width="31.7265625" style="143" customWidth="1"/>
    <col min="20" max="20" width="64.26953125" style="143" customWidth="1"/>
    <col min="21" max="16384" width="9" style="143"/>
  </cols>
  <sheetData>
    <row r="1" spans="1:20" ht="42.75" customHeight="1" x14ac:dyDescent="0.2">
      <c r="A1" s="2256"/>
      <c r="B1" s="2256"/>
      <c r="C1" s="2256"/>
      <c r="D1" s="2256"/>
      <c r="E1" s="2256"/>
      <c r="F1" s="2256"/>
      <c r="G1" s="2256"/>
      <c r="H1" s="2256"/>
      <c r="I1" s="2256"/>
      <c r="J1" s="2256"/>
      <c r="K1" s="2266" t="s">
        <v>944</v>
      </c>
      <c r="L1" s="2267"/>
      <c r="M1" s="2267"/>
      <c r="N1" s="2267"/>
      <c r="O1" s="2268"/>
      <c r="P1" s="2257" t="s">
        <v>945</v>
      </c>
      <c r="Q1" s="2259" t="s">
        <v>946</v>
      </c>
      <c r="R1" s="198" t="s">
        <v>971</v>
      </c>
      <c r="S1" s="192"/>
      <c r="T1" s="193"/>
    </row>
    <row r="2" spans="1:20" ht="48" x14ac:dyDescent="0.2">
      <c r="A2" s="183" t="s">
        <v>907</v>
      </c>
      <c r="B2" s="184" t="s">
        <v>908</v>
      </c>
      <c r="C2" s="183" t="s">
        <v>909</v>
      </c>
      <c r="D2" s="172" t="s">
        <v>914</v>
      </c>
      <c r="E2" s="185" t="s">
        <v>915</v>
      </c>
      <c r="F2" s="186" t="s">
        <v>916</v>
      </c>
      <c r="G2" s="183" t="s">
        <v>910</v>
      </c>
      <c r="H2" s="187" t="s">
        <v>911</v>
      </c>
      <c r="I2" s="171" t="s">
        <v>912</v>
      </c>
      <c r="J2" s="172" t="s">
        <v>913</v>
      </c>
      <c r="K2" s="188" t="s">
        <v>807</v>
      </c>
      <c r="L2" s="144" t="s">
        <v>935</v>
      </c>
      <c r="M2" s="2275" t="s">
        <v>934</v>
      </c>
      <c r="N2" s="2276"/>
      <c r="O2" s="144" t="s">
        <v>180</v>
      </c>
      <c r="P2" s="2258"/>
      <c r="Q2" s="2259"/>
      <c r="R2" s="2272" t="s">
        <v>955</v>
      </c>
      <c r="S2" s="2273"/>
      <c r="T2" s="2274"/>
    </row>
    <row r="3" spans="1:20" ht="18" customHeight="1" x14ac:dyDescent="0.2">
      <c r="A3" s="145" t="s">
        <v>134</v>
      </c>
      <c r="B3" s="146" t="s">
        <v>20</v>
      </c>
      <c r="C3" s="147" t="s">
        <v>20</v>
      </c>
      <c r="D3" s="153" t="s">
        <v>808</v>
      </c>
      <c r="E3" s="145" t="s">
        <v>644</v>
      </c>
      <c r="F3" s="147" t="s">
        <v>165</v>
      </c>
      <c r="G3" s="145" t="s">
        <v>454</v>
      </c>
      <c r="H3" s="145" t="s">
        <v>813</v>
      </c>
      <c r="I3" s="167">
        <v>1</v>
      </c>
      <c r="J3" s="153" t="s">
        <v>826</v>
      </c>
      <c r="K3" s="966">
        <v>200</v>
      </c>
      <c r="L3" s="148" t="s">
        <v>225</v>
      </c>
      <c r="M3" s="148" t="s">
        <v>226</v>
      </c>
      <c r="N3" s="148" t="s">
        <v>226</v>
      </c>
      <c r="O3" s="148" t="s">
        <v>861</v>
      </c>
      <c r="P3" s="191"/>
      <c r="R3" s="2269" t="s">
        <v>961</v>
      </c>
      <c r="S3" s="2270"/>
      <c r="T3" s="2271"/>
    </row>
    <row r="4" spans="1:20" ht="18" customHeight="1" x14ac:dyDescent="0.2">
      <c r="A4" s="149" t="s">
        <v>153</v>
      </c>
      <c r="B4" s="150" t="s">
        <v>1425</v>
      </c>
      <c r="C4" s="151" t="s">
        <v>297</v>
      </c>
      <c r="D4" s="154" t="s">
        <v>809</v>
      </c>
      <c r="E4" s="151" t="s">
        <v>645</v>
      </c>
      <c r="F4" s="151" t="s">
        <v>166</v>
      </c>
      <c r="G4" s="152" t="s">
        <v>455</v>
      </c>
      <c r="H4" s="151" t="s">
        <v>814</v>
      </c>
      <c r="I4" s="168">
        <v>2</v>
      </c>
      <c r="J4" s="154" t="s">
        <v>827</v>
      </c>
      <c r="K4" s="966">
        <v>300</v>
      </c>
      <c r="L4" s="148" t="s">
        <v>225</v>
      </c>
      <c r="M4" s="148" t="s">
        <v>227</v>
      </c>
      <c r="N4" s="148" t="s">
        <v>227</v>
      </c>
      <c r="O4" s="148" t="s">
        <v>862</v>
      </c>
      <c r="P4" s="191"/>
      <c r="R4" s="2272" t="s">
        <v>996</v>
      </c>
      <c r="S4" s="2273"/>
      <c r="T4" s="2274"/>
    </row>
    <row r="5" spans="1:20" ht="18" customHeight="1" x14ac:dyDescent="0.2">
      <c r="C5" s="149" t="s">
        <v>298</v>
      </c>
      <c r="D5" s="154" t="s">
        <v>810</v>
      </c>
      <c r="E5" s="151" t="s">
        <v>646</v>
      </c>
      <c r="F5" s="152" t="s">
        <v>167</v>
      </c>
      <c r="G5" s="169"/>
      <c r="H5" s="151" t="s">
        <v>815</v>
      </c>
      <c r="I5" s="169"/>
      <c r="J5" s="154" t="s">
        <v>828</v>
      </c>
      <c r="K5" s="191"/>
      <c r="L5" s="191"/>
      <c r="M5" s="191"/>
      <c r="N5" s="191"/>
      <c r="O5" s="191"/>
      <c r="P5" s="191"/>
      <c r="R5" s="2272" t="s">
        <v>948</v>
      </c>
      <c r="S5" s="2273"/>
      <c r="T5" s="2274"/>
    </row>
    <row r="6" spans="1:20" ht="18" customHeight="1" x14ac:dyDescent="0.2">
      <c r="D6" s="154" t="s">
        <v>811</v>
      </c>
      <c r="E6" s="151" t="s">
        <v>647</v>
      </c>
      <c r="F6" s="149" t="s">
        <v>1107</v>
      </c>
      <c r="G6" s="170"/>
      <c r="H6" s="151" t="s">
        <v>816</v>
      </c>
      <c r="J6" s="154" t="s">
        <v>829</v>
      </c>
      <c r="K6" s="966">
        <v>1</v>
      </c>
      <c r="L6" s="148" t="s">
        <v>228</v>
      </c>
      <c r="M6" s="148" t="s">
        <v>536</v>
      </c>
      <c r="N6" s="148" t="s">
        <v>182</v>
      </c>
      <c r="O6" s="148" t="s">
        <v>863</v>
      </c>
      <c r="P6" s="189">
        <f>COUNTIF('活動記録 '!$G$9:$L$23,【選択肢】!K6)</f>
        <v>1</v>
      </c>
      <c r="R6" s="166" t="s">
        <v>936</v>
      </c>
      <c r="T6" s="170"/>
    </row>
    <row r="7" spans="1:20" ht="18" customHeight="1" x14ac:dyDescent="0.2">
      <c r="D7" s="155" t="s">
        <v>812</v>
      </c>
      <c r="E7" s="151" t="s">
        <v>648</v>
      </c>
      <c r="F7" s="166"/>
      <c r="G7" s="170"/>
      <c r="H7" s="151" t="s">
        <v>817</v>
      </c>
      <c r="J7" s="154" t="s">
        <v>1274</v>
      </c>
      <c r="K7" s="966">
        <v>2</v>
      </c>
      <c r="L7" s="148" t="s">
        <v>228</v>
      </c>
      <c r="M7" s="148" t="s">
        <v>536</v>
      </c>
      <c r="N7" s="148" t="s">
        <v>183</v>
      </c>
      <c r="O7" s="148" t="s">
        <v>864</v>
      </c>
      <c r="P7" s="190">
        <f>COUNTIF('活動記録 '!$G$9:$L$23,【選択肢】!K7)</f>
        <v>1</v>
      </c>
      <c r="R7" s="2272" t="s">
        <v>949</v>
      </c>
      <c r="S7" s="2273"/>
      <c r="T7" s="2274"/>
    </row>
    <row r="8" spans="1:20" ht="18" customHeight="1" x14ac:dyDescent="0.2">
      <c r="E8" s="151" t="s">
        <v>649</v>
      </c>
      <c r="F8" s="166"/>
      <c r="G8" s="170"/>
      <c r="H8" s="151" t="s">
        <v>818</v>
      </c>
      <c r="J8" s="154" t="s">
        <v>1275</v>
      </c>
      <c r="K8" s="967">
        <v>301</v>
      </c>
      <c r="L8" s="321" t="s">
        <v>228</v>
      </c>
      <c r="M8" s="321" t="s">
        <v>185</v>
      </c>
      <c r="N8" s="321" t="s">
        <v>185</v>
      </c>
      <c r="O8" s="321" t="s">
        <v>1068</v>
      </c>
      <c r="P8" s="190">
        <f>COUNTIF('活動記録 '!$G$9:$L$23,【選択肢】!K8)</f>
        <v>0</v>
      </c>
      <c r="R8" s="2272"/>
      <c r="S8" s="2273"/>
      <c r="T8" s="2274"/>
    </row>
    <row r="9" spans="1:20" ht="18" customHeight="1" x14ac:dyDescent="0.2">
      <c r="E9" s="151"/>
      <c r="F9" s="166"/>
      <c r="G9" s="170"/>
      <c r="H9" s="151"/>
      <c r="J9" s="154" t="s">
        <v>1279</v>
      </c>
      <c r="K9" s="967">
        <v>302</v>
      </c>
      <c r="L9" s="321" t="s">
        <v>228</v>
      </c>
      <c r="M9" s="321" t="s">
        <v>185</v>
      </c>
      <c r="N9" s="321" t="s">
        <v>185</v>
      </c>
      <c r="O9" s="321" t="s">
        <v>1069</v>
      </c>
      <c r="P9" s="190">
        <f>COUNTIF('活動記録 '!$G$9:$L$23,【選択肢】!K9)</f>
        <v>1</v>
      </c>
      <c r="R9" s="166"/>
      <c r="T9" s="170"/>
    </row>
    <row r="10" spans="1:20" ht="18" customHeight="1" x14ac:dyDescent="0.2">
      <c r="E10" s="151" t="s">
        <v>650</v>
      </c>
      <c r="F10" s="166"/>
      <c r="G10" s="170"/>
      <c r="H10" s="151" t="s">
        <v>819</v>
      </c>
      <c r="J10" s="154"/>
      <c r="K10" s="966">
        <v>4</v>
      </c>
      <c r="L10" s="148" t="s">
        <v>228</v>
      </c>
      <c r="M10" s="148" t="s">
        <v>187</v>
      </c>
      <c r="N10" s="148" t="s">
        <v>205</v>
      </c>
      <c r="O10" s="148" t="s">
        <v>865</v>
      </c>
      <c r="P10" s="190">
        <f>COUNTIF('活動記録 '!$G$9:$L$23,【選択肢】!K10)</f>
        <v>1</v>
      </c>
      <c r="R10" s="2269" t="s">
        <v>960</v>
      </c>
      <c r="S10" s="2270"/>
      <c r="T10" s="2271"/>
    </row>
    <row r="11" spans="1:20" ht="18" customHeight="1" x14ac:dyDescent="0.2">
      <c r="E11" s="151" t="s">
        <v>651</v>
      </c>
      <c r="F11" s="166"/>
      <c r="G11" s="170"/>
      <c r="H11" s="151" t="s">
        <v>820</v>
      </c>
      <c r="J11" s="155"/>
      <c r="K11" s="966">
        <v>5</v>
      </c>
      <c r="L11" s="148" t="s">
        <v>228</v>
      </c>
      <c r="M11" s="148" t="s">
        <v>187</v>
      </c>
      <c r="N11" s="148" t="s">
        <v>205</v>
      </c>
      <c r="O11" s="148" t="s">
        <v>866</v>
      </c>
      <c r="P11" s="190">
        <f>COUNTIF('活動記録 '!$G$9:$L$23,【選択肢】!K11)</f>
        <v>1</v>
      </c>
      <c r="R11" s="2260" t="s">
        <v>953</v>
      </c>
      <c r="S11" s="2261"/>
      <c r="T11" s="2262"/>
    </row>
    <row r="12" spans="1:20" ht="18" customHeight="1" x14ac:dyDescent="0.2">
      <c r="E12" s="149" t="s">
        <v>652</v>
      </c>
      <c r="F12" s="166"/>
      <c r="G12" s="170"/>
      <c r="H12" s="151" t="s">
        <v>821</v>
      </c>
      <c r="K12" s="966">
        <v>6</v>
      </c>
      <c r="L12" s="148" t="s">
        <v>228</v>
      </c>
      <c r="M12" s="148" t="s">
        <v>187</v>
      </c>
      <c r="N12" s="148" t="s">
        <v>205</v>
      </c>
      <c r="O12" s="148" t="s">
        <v>867</v>
      </c>
      <c r="P12" s="190">
        <f>COUNTIF('活動記録 '!$G$9:$L$23,【選択肢】!K12)</f>
        <v>1</v>
      </c>
      <c r="R12" s="199" t="s">
        <v>962</v>
      </c>
      <c r="S12" s="200"/>
      <c r="T12" s="201"/>
    </row>
    <row r="13" spans="1:20" ht="18" customHeight="1" x14ac:dyDescent="0.2">
      <c r="H13" s="151" t="s">
        <v>822</v>
      </c>
      <c r="K13" s="966">
        <v>7</v>
      </c>
      <c r="L13" s="148" t="s">
        <v>228</v>
      </c>
      <c r="M13" s="148" t="s">
        <v>187</v>
      </c>
      <c r="N13" s="148" t="s">
        <v>207</v>
      </c>
      <c r="O13" s="148" t="s">
        <v>868</v>
      </c>
      <c r="P13" s="190">
        <f>COUNTIF('活動記録 '!$G$9:$L$23,【選択肢】!K13)</f>
        <v>1</v>
      </c>
      <c r="R13" s="202" t="s">
        <v>940</v>
      </c>
      <c r="S13" s="181"/>
      <c r="T13" s="182"/>
    </row>
    <row r="14" spans="1:20" ht="18" customHeight="1" x14ac:dyDescent="0.2">
      <c r="H14" s="151" t="s">
        <v>823</v>
      </c>
      <c r="K14" s="966">
        <v>8</v>
      </c>
      <c r="L14" s="148" t="s">
        <v>228</v>
      </c>
      <c r="M14" s="148" t="s">
        <v>187</v>
      </c>
      <c r="N14" s="148" t="s">
        <v>207</v>
      </c>
      <c r="O14" s="148" t="s">
        <v>869</v>
      </c>
      <c r="P14" s="190">
        <f>COUNTIF('活動記録 '!$G$9:$L$23,【選択肢】!K14)</f>
        <v>1</v>
      </c>
      <c r="R14" s="202" t="s">
        <v>950</v>
      </c>
      <c r="S14" s="181"/>
      <c r="T14" s="182"/>
    </row>
    <row r="15" spans="1:20" ht="18" customHeight="1" x14ac:dyDescent="0.2">
      <c r="H15" s="151" t="s">
        <v>824</v>
      </c>
      <c r="K15" s="966">
        <v>9</v>
      </c>
      <c r="L15" s="148" t="s">
        <v>228</v>
      </c>
      <c r="M15" s="148" t="s">
        <v>187</v>
      </c>
      <c r="N15" s="148" t="s">
        <v>207</v>
      </c>
      <c r="O15" s="148" t="s">
        <v>870</v>
      </c>
      <c r="P15" s="190">
        <f>COUNTIF('活動記録 '!$G$9:$L$23,【選択肢】!K15)</f>
        <v>1</v>
      </c>
      <c r="R15" s="202" t="s">
        <v>937</v>
      </c>
      <c r="S15" s="181"/>
      <c r="T15" s="182"/>
    </row>
    <row r="16" spans="1:20" ht="18" customHeight="1" x14ac:dyDescent="0.2">
      <c r="H16" s="158" t="s">
        <v>825</v>
      </c>
      <c r="K16" s="966">
        <v>10</v>
      </c>
      <c r="L16" s="148" t="s">
        <v>228</v>
      </c>
      <c r="M16" s="148" t="s">
        <v>187</v>
      </c>
      <c r="N16" s="148" t="s">
        <v>209</v>
      </c>
      <c r="O16" s="148" t="s">
        <v>871</v>
      </c>
      <c r="P16" s="190">
        <f>COUNTIF('活動記録 '!$G$9:$L$23,【選択肢】!K16)</f>
        <v>1</v>
      </c>
      <c r="R16" s="202" t="s">
        <v>938</v>
      </c>
      <c r="S16" s="181"/>
      <c r="T16" s="182"/>
    </row>
    <row r="17" spans="11:20" ht="18" customHeight="1" x14ac:dyDescent="0.2">
      <c r="K17" s="966">
        <v>11</v>
      </c>
      <c r="L17" s="148" t="s">
        <v>228</v>
      </c>
      <c r="M17" s="148" t="s">
        <v>187</v>
      </c>
      <c r="N17" s="148" t="s">
        <v>209</v>
      </c>
      <c r="O17" s="148" t="s">
        <v>872</v>
      </c>
      <c r="P17" s="190">
        <f>COUNTIF('活動記録 '!$G$9:$L$23,【選択肢】!K17)</f>
        <v>1</v>
      </c>
      <c r="R17" s="178"/>
      <c r="S17" s="179"/>
      <c r="T17" s="180"/>
    </row>
    <row r="18" spans="11:20" ht="18" customHeight="1" x14ac:dyDescent="0.2">
      <c r="K18" s="966">
        <v>12</v>
      </c>
      <c r="L18" s="148" t="s">
        <v>228</v>
      </c>
      <c r="M18" s="148" t="s">
        <v>187</v>
      </c>
      <c r="N18" s="148" t="s">
        <v>209</v>
      </c>
      <c r="O18" s="148" t="s">
        <v>873</v>
      </c>
      <c r="P18" s="190">
        <f>COUNTIF('活動記録 '!$G$9:$L$23,【選択肢】!K18)</f>
        <v>1</v>
      </c>
      <c r="R18" s="178" t="s">
        <v>956</v>
      </c>
      <c r="T18" s="170"/>
    </row>
    <row r="19" spans="11:20" ht="18" customHeight="1" x14ac:dyDescent="0.2">
      <c r="K19" s="966">
        <v>13</v>
      </c>
      <c r="L19" s="148" t="s">
        <v>228</v>
      </c>
      <c r="M19" s="148" t="s">
        <v>187</v>
      </c>
      <c r="N19" s="148" t="s">
        <v>191</v>
      </c>
      <c r="O19" s="148" t="s">
        <v>874</v>
      </c>
      <c r="P19" s="190">
        <f>COUNTIF('活動記録 '!$G$9:$L$23,【選択肢】!K19)</f>
        <v>1</v>
      </c>
      <c r="R19" s="199" t="s">
        <v>963</v>
      </c>
      <c r="S19" s="179"/>
      <c r="T19" s="180"/>
    </row>
    <row r="20" spans="11:20" ht="18" customHeight="1" x14ac:dyDescent="0.2">
      <c r="K20" s="966">
        <v>14</v>
      </c>
      <c r="L20" s="148" t="s">
        <v>228</v>
      </c>
      <c r="M20" s="148" t="s">
        <v>187</v>
      </c>
      <c r="N20" s="148" t="s">
        <v>191</v>
      </c>
      <c r="O20" s="148" t="s">
        <v>875</v>
      </c>
      <c r="P20" s="190">
        <f>COUNTIF('活動記録 '!$G$9:$L$23,【選択肢】!K20)</f>
        <v>0</v>
      </c>
      <c r="R20" s="202" t="s">
        <v>951</v>
      </c>
      <c r="S20" s="179"/>
      <c r="T20" s="180"/>
    </row>
    <row r="21" spans="11:20" ht="18" customHeight="1" x14ac:dyDescent="0.2">
      <c r="K21" s="966">
        <v>15</v>
      </c>
      <c r="L21" s="148" t="s">
        <v>228</v>
      </c>
      <c r="M21" s="148" t="s">
        <v>187</v>
      </c>
      <c r="N21" s="148" t="s">
        <v>191</v>
      </c>
      <c r="O21" s="148" t="s">
        <v>876</v>
      </c>
      <c r="P21" s="190">
        <f>COUNTIF('活動記録 '!$G$9:$L$23,【選択肢】!K21)</f>
        <v>0</v>
      </c>
      <c r="R21" s="202" t="s">
        <v>952</v>
      </c>
      <c r="S21" s="179"/>
      <c r="T21" s="180"/>
    </row>
    <row r="22" spans="11:20" ht="18" customHeight="1" x14ac:dyDescent="0.2">
      <c r="K22" s="966">
        <v>16</v>
      </c>
      <c r="L22" s="148" t="s">
        <v>228</v>
      </c>
      <c r="M22" s="148" t="s">
        <v>187</v>
      </c>
      <c r="N22" s="148" t="s">
        <v>192</v>
      </c>
      <c r="O22" s="148" t="s">
        <v>877</v>
      </c>
      <c r="P22" s="190">
        <f>COUNTIF('活動記録 '!$G$9:$L$23,【選択肢】!K22)</f>
        <v>1</v>
      </c>
      <c r="R22" s="202" t="s">
        <v>957</v>
      </c>
      <c r="S22" s="179"/>
      <c r="T22" s="180"/>
    </row>
    <row r="23" spans="11:20" ht="18" customHeight="1" x14ac:dyDescent="0.2">
      <c r="K23" s="966">
        <v>17</v>
      </c>
      <c r="L23" s="148" t="s">
        <v>228</v>
      </c>
      <c r="M23" s="148" t="s">
        <v>229</v>
      </c>
      <c r="N23" s="148" t="s">
        <v>229</v>
      </c>
      <c r="O23" s="148" t="s">
        <v>878</v>
      </c>
      <c r="P23" s="190">
        <f>COUNTIF('活動記録 '!$G$9:$L$23,【選択肢】!K23)</f>
        <v>2</v>
      </c>
      <c r="R23" s="202" t="s">
        <v>939</v>
      </c>
      <c r="S23" s="179"/>
      <c r="T23" s="180"/>
    </row>
    <row r="24" spans="11:20" ht="18" customHeight="1" x14ac:dyDescent="0.2">
      <c r="K24" s="966">
        <v>18</v>
      </c>
      <c r="L24" s="148" t="s">
        <v>228</v>
      </c>
      <c r="M24" s="148" t="s">
        <v>229</v>
      </c>
      <c r="N24" s="148" t="s">
        <v>229</v>
      </c>
      <c r="O24" s="148" t="s">
        <v>879</v>
      </c>
      <c r="P24" s="190">
        <f>COUNTIF('活動記録 '!$G$9:$L$23,【選択肢】!K24)</f>
        <v>0</v>
      </c>
      <c r="R24" s="202" t="s">
        <v>958</v>
      </c>
      <c r="S24" s="179"/>
      <c r="T24" s="180"/>
    </row>
    <row r="25" spans="11:20" ht="18" customHeight="1" x14ac:dyDescent="0.2">
      <c r="K25" s="966">
        <v>19</v>
      </c>
      <c r="L25" s="148" t="s">
        <v>228</v>
      </c>
      <c r="M25" s="148" t="s">
        <v>229</v>
      </c>
      <c r="N25" s="148" t="s">
        <v>229</v>
      </c>
      <c r="O25" s="148" t="s">
        <v>880</v>
      </c>
      <c r="P25" s="190">
        <f>COUNTIF('活動記録 '!$G$9:$L$23,【選択肢】!K25)</f>
        <v>0</v>
      </c>
      <c r="R25" s="202" t="s">
        <v>970</v>
      </c>
      <c r="S25" s="179"/>
      <c r="T25" s="180"/>
    </row>
    <row r="26" spans="11:20" ht="18" customHeight="1" x14ac:dyDescent="0.2">
      <c r="K26" s="966">
        <v>20</v>
      </c>
      <c r="L26" s="148" t="s">
        <v>228</v>
      </c>
      <c r="M26" s="148" t="s">
        <v>229</v>
      </c>
      <c r="N26" s="148" t="s">
        <v>229</v>
      </c>
      <c r="O26" s="148" t="s">
        <v>881</v>
      </c>
      <c r="P26" s="190">
        <f>COUNTIF('活動記録 '!$G$9:$L$23,【選択肢】!K26)</f>
        <v>0</v>
      </c>
      <c r="R26" s="202"/>
      <c r="S26" s="179"/>
      <c r="T26" s="180"/>
    </row>
    <row r="27" spans="11:20" ht="18" customHeight="1" x14ac:dyDescent="0.2">
      <c r="K27" s="966">
        <v>21</v>
      </c>
      <c r="L27" s="148" t="s">
        <v>228</v>
      </c>
      <c r="M27" s="148" t="s">
        <v>229</v>
      </c>
      <c r="N27" s="148" t="s">
        <v>229</v>
      </c>
      <c r="O27" s="148" t="s">
        <v>882</v>
      </c>
      <c r="P27" s="190">
        <f>COUNTIF('活動記録 '!$G$9:$L$23,【選択肢】!K27)</f>
        <v>0</v>
      </c>
      <c r="R27" s="199" t="s">
        <v>959</v>
      </c>
      <c r="S27" s="179"/>
      <c r="T27" s="180"/>
    </row>
    <row r="28" spans="11:20" ht="18" customHeight="1" x14ac:dyDescent="0.2">
      <c r="K28" s="966">
        <v>22</v>
      </c>
      <c r="L28" s="148" t="s">
        <v>228</v>
      </c>
      <c r="M28" s="148" t="s">
        <v>229</v>
      </c>
      <c r="N28" s="148" t="s">
        <v>229</v>
      </c>
      <c r="O28" s="148" t="s">
        <v>883</v>
      </c>
      <c r="P28" s="190">
        <f>COUNTIF('活動記録 '!$G$9:$L$23,【選択肢】!K28)</f>
        <v>0</v>
      </c>
      <c r="R28" s="202" t="s">
        <v>985</v>
      </c>
      <c r="S28" s="179"/>
      <c r="T28" s="180"/>
    </row>
    <row r="29" spans="11:20" ht="18" customHeight="1" x14ac:dyDescent="0.2">
      <c r="K29" s="966">
        <v>23</v>
      </c>
      <c r="L29" s="148" t="s">
        <v>228</v>
      </c>
      <c r="M29" s="148" t="s">
        <v>229</v>
      </c>
      <c r="N29" s="148" t="s">
        <v>229</v>
      </c>
      <c r="O29" s="148" t="s">
        <v>884</v>
      </c>
      <c r="P29" s="190">
        <f>COUNTIF('活動記録 '!$G$9:$L$23,【選択肢】!K29)</f>
        <v>0</v>
      </c>
      <c r="R29" s="202" t="s">
        <v>941</v>
      </c>
      <c r="S29" s="179"/>
      <c r="T29" s="180"/>
    </row>
    <row r="30" spans="11:20" ht="18" customHeight="1" x14ac:dyDescent="0.2">
      <c r="K30" s="966">
        <v>24</v>
      </c>
      <c r="L30" s="148" t="s">
        <v>793</v>
      </c>
      <c r="M30" s="148" t="s">
        <v>537</v>
      </c>
      <c r="N30" s="148" t="s">
        <v>230</v>
      </c>
      <c r="O30" s="148" t="s">
        <v>885</v>
      </c>
      <c r="P30" s="190">
        <f>COUNTIF('活動記録 '!$G$9:$L$23,【選択肢】!K30)</f>
        <v>1</v>
      </c>
      <c r="R30" s="166"/>
      <c r="T30" s="170"/>
    </row>
    <row r="31" spans="11:20" ht="18" customHeight="1" x14ac:dyDescent="0.2">
      <c r="K31" s="966">
        <v>25</v>
      </c>
      <c r="L31" s="148" t="s">
        <v>793</v>
      </c>
      <c r="M31" s="148" t="s">
        <v>537</v>
      </c>
      <c r="N31" s="148" t="s">
        <v>230</v>
      </c>
      <c r="O31" s="148" t="s">
        <v>886</v>
      </c>
      <c r="P31" s="190">
        <f>COUNTIF('活動記録 '!$G$9:$L$23,【選択肢】!K31)</f>
        <v>1</v>
      </c>
      <c r="R31" s="178" t="s">
        <v>954</v>
      </c>
      <c r="S31" s="179"/>
      <c r="T31" s="180"/>
    </row>
    <row r="32" spans="11:20" ht="18" customHeight="1" x14ac:dyDescent="0.2">
      <c r="K32" s="966">
        <v>26</v>
      </c>
      <c r="L32" s="148" t="s">
        <v>793</v>
      </c>
      <c r="M32" s="148" t="s">
        <v>537</v>
      </c>
      <c r="N32" s="148" t="s">
        <v>230</v>
      </c>
      <c r="O32" s="148" t="s">
        <v>887</v>
      </c>
      <c r="P32" s="190">
        <f>COUNTIF('活動記録 '!$G$9:$L$23,【選択肢】!K32)</f>
        <v>1</v>
      </c>
      <c r="R32" s="2263" t="s">
        <v>964</v>
      </c>
      <c r="S32" s="2264"/>
      <c r="T32" s="2265"/>
    </row>
    <row r="33" spans="11:20" ht="18" customHeight="1" x14ac:dyDescent="0.2">
      <c r="K33" s="966">
        <v>27</v>
      </c>
      <c r="L33" s="148" t="s">
        <v>793</v>
      </c>
      <c r="M33" s="148" t="s">
        <v>537</v>
      </c>
      <c r="N33" s="148" t="s">
        <v>230</v>
      </c>
      <c r="O33" s="148" t="s">
        <v>888</v>
      </c>
      <c r="P33" s="190">
        <f>COUNTIF('活動記録 '!$G$9:$L$23,【選択肢】!K33)</f>
        <v>1</v>
      </c>
      <c r="R33" s="202" t="s">
        <v>942</v>
      </c>
      <c r="S33" s="179"/>
      <c r="T33" s="180"/>
    </row>
    <row r="34" spans="11:20" ht="18" customHeight="1" x14ac:dyDescent="0.2">
      <c r="K34" s="966">
        <v>28</v>
      </c>
      <c r="L34" s="148" t="s">
        <v>793</v>
      </c>
      <c r="M34" s="148" t="s">
        <v>537</v>
      </c>
      <c r="N34" s="148" t="s">
        <v>183</v>
      </c>
      <c r="O34" s="148" t="s">
        <v>889</v>
      </c>
      <c r="P34" s="190">
        <f>COUNTIF('活動記録 '!$G$9:$L$23,【選択肢】!K34)</f>
        <v>1</v>
      </c>
      <c r="R34" s="202" t="s">
        <v>943</v>
      </c>
      <c r="S34" s="179"/>
      <c r="T34" s="180"/>
    </row>
    <row r="35" spans="11:20" ht="18" customHeight="1" x14ac:dyDescent="0.2">
      <c r="K35" s="966">
        <v>29</v>
      </c>
      <c r="L35" s="148" t="s">
        <v>793</v>
      </c>
      <c r="M35" s="148" t="s">
        <v>539</v>
      </c>
      <c r="N35" s="148" t="s">
        <v>185</v>
      </c>
      <c r="O35" s="148" t="s">
        <v>890</v>
      </c>
      <c r="P35" s="190">
        <f>COUNTIF('活動記録 '!$G$9:$L$23,【選択肢】!K35)</f>
        <v>0</v>
      </c>
      <c r="R35" s="203" t="s">
        <v>938</v>
      </c>
      <c r="S35" s="204"/>
      <c r="T35" s="205"/>
    </row>
    <row r="36" spans="11:20" ht="18" customHeight="1" x14ac:dyDescent="0.2">
      <c r="K36" s="966">
        <v>30</v>
      </c>
      <c r="L36" s="148" t="s">
        <v>793</v>
      </c>
      <c r="M36" s="148" t="s">
        <v>187</v>
      </c>
      <c r="N36" s="148" t="s">
        <v>205</v>
      </c>
      <c r="O36" s="148" t="s">
        <v>891</v>
      </c>
      <c r="P36" s="190">
        <f>COUNTIF('活動記録 '!$G$9:$L$23,【選択肢】!K36)</f>
        <v>0</v>
      </c>
    </row>
    <row r="37" spans="11:20" ht="18" customHeight="1" x14ac:dyDescent="0.2">
      <c r="K37" s="966">
        <v>31</v>
      </c>
      <c r="L37" s="148" t="s">
        <v>793</v>
      </c>
      <c r="M37" s="148" t="s">
        <v>187</v>
      </c>
      <c r="N37" s="148" t="s">
        <v>207</v>
      </c>
      <c r="O37" s="148" t="s">
        <v>892</v>
      </c>
      <c r="P37" s="190">
        <f>COUNTIF('活動記録 '!$G$9:$L$23,【選択肢】!K37)</f>
        <v>1</v>
      </c>
    </row>
    <row r="38" spans="11:20" ht="18" customHeight="1" x14ac:dyDescent="0.2">
      <c r="K38" s="966">
        <v>32</v>
      </c>
      <c r="L38" s="148" t="s">
        <v>793</v>
      </c>
      <c r="M38" s="148" t="s">
        <v>187</v>
      </c>
      <c r="N38" s="148" t="s">
        <v>209</v>
      </c>
      <c r="O38" s="148" t="s">
        <v>893</v>
      </c>
      <c r="P38" s="190">
        <f>COUNTIF('活動記録 '!$G$9:$L$23,【選択肢】!K38)</f>
        <v>0</v>
      </c>
    </row>
    <row r="39" spans="11:20" ht="18" customHeight="1" x14ac:dyDescent="0.2">
      <c r="K39" s="966">
        <v>33</v>
      </c>
      <c r="L39" s="148" t="s">
        <v>793</v>
      </c>
      <c r="M39" s="148" t="s">
        <v>187</v>
      </c>
      <c r="N39" s="148" t="s">
        <v>191</v>
      </c>
      <c r="O39" s="148" t="s">
        <v>894</v>
      </c>
      <c r="P39" s="190">
        <f>COUNTIF('活動記録 '!$G$9:$L$23,【選択肢】!K39)</f>
        <v>0</v>
      </c>
    </row>
    <row r="40" spans="11:20" ht="18" customHeight="1" x14ac:dyDescent="0.2">
      <c r="K40" s="966">
        <v>34</v>
      </c>
      <c r="L40" s="148" t="s">
        <v>793</v>
      </c>
      <c r="M40" s="148" t="s">
        <v>183</v>
      </c>
      <c r="N40" s="148" t="s">
        <v>231</v>
      </c>
      <c r="O40" s="148" t="s">
        <v>895</v>
      </c>
      <c r="P40" s="190">
        <f>COUNTIF('活動記録 '!$G$9:$L$23,【選択肢】!K40)</f>
        <v>0</v>
      </c>
    </row>
    <row r="41" spans="11:20" ht="18" customHeight="1" x14ac:dyDescent="0.2">
      <c r="K41" s="966">
        <v>35</v>
      </c>
      <c r="L41" s="148" t="s">
        <v>793</v>
      </c>
      <c r="M41" s="148" t="s">
        <v>183</v>
      </c>
      <c r="N41" s="148" t="s">
        <v>218</v>
      </c>
      <c r="O41" s="148" t="s">
        <v>896</v>
      </c>
      <c r="P41" s="190">
        <f>COUNTIF('活動記録 '!$G$9:$L$23,【選択肢】!K41)</f>
        <v>0</v>
      </c>
    </row>
    <row r="42" spans="11:20" ht="18" customHeight="1" x14ac:dyDescent="0.2">
      <c r="K42" s="966">
        <v>36</v>
      </c>
      <c r="L42" s="148" t="s">
        <v>793</v>
      </c>
      <c r="M42" s="148" t="s">
        <v>183</v>
      </c>
      <c r="N42" s="148" t="s">
        <v>232</v>
      </c>
      <c r="O42" s="148" t="s">
        <v>897</v>
      </c>
      <c r="P42" s="190">
        <f>COUNTIF('活動記録 '!$G$9:$L$23,【選択肢】!K42)</f>
        <v>1</v>
      </c>
    </row>
    <row r="43" spans="11:20" ht="18" customHeight="1" x14ac:dyDescent="0.2">
      <c r="K43" s="966">
        <v>37</v>
      </c>
      <c r="L43" s="148" t="s">
        <v>793</v>
      </c>
      <c r="M43" s="148" t="s">
        <v>183</v>
      </c>
      <c r="N43" s="148" t="s">
        <v>259</v>
      </c>
      <c r="O43" s="148" t="s">
        <v>898</v>
      </c>
      <c r="P43" s="190">
        <f>COUNTIF('活動記録 '!$G$9:$L$23,【選択肢】!K43)</f>
        <v>0</v>
      </c>
      <c r="Q43" s="244" t="s">
        <v>947</v>
      </c>
    </row>
    <row r="44" spans="11:20" ht="18" customHeight="1" x14ac:dyDescent="0.2">
      <c r="K44" s="966">
        <v>38</v>
      </c>
      <c r="L44" s="148" t="s">
        <v>793</v>
      </c>
      <c r="M44" s="148" t="s">
        <v>183</v>
      </c>
      <c r="N44" s="148" t="s">
        <v>233</v>
      </c>
      <c r="O44" s="173" t="s">
        <v>899</v>
      </c>
      <c r="P44" s="190">
        <f>COUNTIF('活動記録 '!$G$9:$L$23,【選択肢】!K44)</f>
        <v>0</v>
      </c>
      <c r="Q44" s="176" t="s">
        <v>931</v>
      </c>
      <c r="S44" s="156"/>
    </row>
    <row r="45" spans="11:20" ht="18" customHeight="1" x14ac:dyDescent="0.2">
      <c r="K45" s="966">
        <v>39</v>
      </c>
      <c r="L45" s="148" t="s">
        <v>793</v>
      </c>
      <c r="M45" s="148" t="s">
        <v>187</v>
      </c>
      <c r="N45" s="148" t="s">
        <v>231</v>
      </c>
      <c r="O45" s="175" t="s">
        <v>917</v>
      </c>
      <c r="P45" s="190">
        <f>COUNTIF('活動記録 '!$G$9:$L$23,【選択肢】!K45)</f>
        <v>0</v>
      </c>
      <c r="Q45" s="177" t="s">
        <v>917</v>
      </c>
      <c r="R45" s="157"/>
    </row>
    <row r="46" spans="11:20" ht="18" customHeight="1" x14ac:dyDescent="0.2">
      <c r="K46" s="966">
        <v>40</v>
      </c>
      <c r="L46" s="148" t="s">
        <v>793</v>
      </c>
      <c r="M46" s="148" t="s">
        <v>187</v>
      </c>
      <c r="N46" s="148" t="s">
        <v>231</v>
      </c>
      <c r="O46" s="175" t="s">
        <v>918</v>
      </c>
      <c r="P46" s="190">
        <f>COUNTIF('活動記録 '!$G$9:$L$23,【選択肢】!K46)</f>
        <v>1</v>
      </c>
      <c r="Q46" s="177" t="s">
        <v>918</v>
      </c>
      <c r="R46" s="157"/>
    </row>
    <row r="47" spans="11:20" ht="18" customHeight="1" x14ac:dyDescent="0.2">
      <c r="K47" s="966">
        <v>41</v>
      </c>
      <c r="L47" s="148" t="s">
        <v>793</v>
      </c>
      <c r="M47" s="148" t="s">
        <v>187</v>
      </c>
      <c r="N47" s="148" t="s">
        <v>231</v>
      </c>
      <c r="O47" s="175" t="s">
        <v>919</v>
      </c>
      <c r="P47" s="190">
        <f>COUNTIF('活動記録 '!$G$9:$L$23,【選択肢】!K47)</f>
        <v>0</v>
      </c>
      <c r="Q47" s="177" t="s">
        <v>919</v>
      </c>
      <c r="R47" s="157"/>
    </row>
    <row r="48" spans="11:20" ht="18" customHeight="1" x14ac:dyDescent="0.2">
      <c r="K48" s="966">
        <v>42</v>
      </c>
      <c r="L48" s="148" t="s">
        <v>793</v>
      </c>
      <c r="M48" s="148" t="s">
        <v>187</v>
      </c>
      <c r="N48" s="148" t="s">
        <v>218</v>
      </c>
      <c r="O48" s="175" t="s">
        <v>920</v>
      </c>
      <c r="P48" s="190">
        <f>COUNTIF('活動記録 '!$G$9:$L$23,【選択肢】!K48)</f>
        <v>0</v>
      </c>
      <c r="Q48" s="177" t="s">
        <v>920</v>
      </c>
      <c r="R48" s="157"/>
    </row>
    <row r="49" spans="11:20" ht="18" customHeight="1" x14ac:dyDescent="0.2">
      <c r="K49" s="966">
        <v>43</v>
      </c>
      <c r="L49" s="148" t="s">
        <v>793</v>
      </c>
      <c r="M49" s="148" t="s">
        <v>187</v>
      </c>
      <c r="N49" s="148" t="s">
        <v>218</v>
      </c>
      <c r="O49" s="175" t="s">
        <v>921</v>
      </c>
      <c r="P49" s="190">
        <f>COUNTIF('活動記録 '!$G$9:$L$23,【選択肢】!K49)</f>
        <v>0</v>
      </c>
      <c r="Q49" s="177" t="s">
        <v>921</v>
      </c>
      <c r="R49" s="157"/>
    </row>
    <row r="50" spans="11:20" ht="18" customHeight="1" x14ac:dyDescent="0.2">
      <c r="K50" s="966">
        <v>44</v>
      </c>
      <c r="L50" s="148" t="s">
        <v>793</v>
      </c>
      <c r="M50" s="148" t="s">
        <v>187</v>
      </c>
      <c r="N50" s="148" t="s">
        <v>218</v>
      </c>
      <c r="O50" s="175" t="s">
        <v>922</v>
      </c>
      <c r="P50" s="190">
        <f>COUNTIF('活動記録 '!$G$9:$L$23,【選択肢】!K50)</f>
        <v>0</v>
      </c>
      <c r="Q50" s="177" t="s">
        <v>922</v>
      </c>
      <c r="R50" s="157"/>
    </row>
    <row r="51" spans="11:20" ht="18" customHeight="1" x14ac:dyDescent="0.2">
      <c r="K51" s="966">
        <v>45</v>
      </c>
      <c r="L51" s="148" t="s">
        <v>793</v>
      </c>
      <c r="M51" s="148" t="s">
        <v>187</v>
      </c>
      <c r="N51" s="148" t="s">
        <v>232</v>
      </c>
      <c r="O51" s="175" t="s">
        <v>923</v>
      </c>
      <c r="P51" s="190">
        <f>COUNTIF('活動記録 '!$G$9:$L$23,【選択肢】!K51)</f>
        <v>1</v>
      </c>
      <c r="Q51" s="177" t="s">
        <v>923</v>
      </c>
      <c r="R51" s="157"/>
    </row>
    <row r="52" spans="11:20" ht="18" customHeight="1" x14ac:dyDescent="0.2">
      <c r="K52" s="966">
        <v>46</v>
      </c>
      <c r="L52" s="148" t="s">
        <v>793</v>
      </c>
      <c r="M52" s="148" t="s">
        <v>187</v>
      </c>
      <c r="N52" s="148" t="s">
        <v>232</v>
      </c>
      <c r="O52" s="175" t="s">
        <v>924</v>
      </c>
      <c r="P52" s="190">
        <f>COUNTIF('活動記録 '!$G$9:$L$23,【選択肢】!K52)</f>
        <v>0</v>
      </c>
      <c r="Q52" s="177" t="s">
        <v>924</v>
      </c>
      <c r="R52" s="157"/>
    </row>
    <row r="53" spans="11:20" ht="18" customHeight="1" x14ac:dyDescent="0.2">
      <c r="K53" s="966">
        <v>47</v>
      </c>
      <c r="L53" s="148" t="s">
        <v>793</v>
      </c>
      <c r="M53" s="148" t="s">
        <v>187</v>
      </c>
      <c r="N53" s="148" t="s">
        <v>232</v>
      </c>
      <c r="O53" s="175" t="s">
        <v>925</v>
      </c>
      <c r="P53" s="190">
        <f>COUNTIF('活動記録 '!$G$9:$L$23,【選択肢】!K53)</f>
        <v>0</v>
      </c>
      <c r="Q53" s="177" t="s">
        <v>925</v>
      </c>
      <c r="R53" s="157"/>
    </row>
    <row r="54" spans="11:20" ht="18" customHeight="1" x14ac:dyDescent="0.2">
      <c r="K54" s="966">
        <v>48</v>
      </c>
      <c r="L54" s="148" t="s">
        <v>793</v>
      </c>
      <c r="M54" s="148" t="s">
        <v>187</v>
      </c>
      <c r="N54" s="148" t="s">
        <v>259</v>
      </c>
      <c r="O54" s="175" t="s">
        <v>926</v>
      </c>
      <c r="P54" s="190">
        <f>COUNTIF('活動記録 '!$G$9:$L$23,【選択肢】!K54)</f>
        <v>0</v>
      </c>
      <c r="Q54" s="177" t="s">
        <v>926</v>
      </c>
      <c r="R54" s="157"/>
    </row>
    <row r="55" spans="11:20" ht="18" customHeight="1" x14ac:dyDescent="0.2">
      <c r="K55" s="966">
        <v>49</v>
      </c>
      <c r="L55" s="148" t="s">
        <v>793</v>
      </c>
      <c r="M55" s="148" t="s">
        <v>187</v>
      </c>
      <c r="N55" s="148" t="s">
        <v>259</v>
      </c>
      <c r="O55" s="175" t="s">
        <v>927</v>
      </c>
      <c r="P55" s="190">
        <f>COUNTIF('活動記録 '!$G$9:$L$23,【選択肢】!K55)</f>
        <v>0</v>
      </c>
      <c r="Q55" s="177" t="s">
        <v>927</v>
      </c>
      <c r="R55" s="157"/>
    </row>
    <row r="56" spans="11:20" ht="18" customHeight="1" x14ac:dyDescent="0.2">
      <c r="K56" s="966">
        <v>50</v>
      </c>
      <c r="L56" s="148" t="s">
        <v>793</v>
      </c>
      <c r="M56" s="148" t="s">
        <v>187</v>
      </c>
      <c r="N56" s="148" t="s">
        <v>233</v>
      </c>
      <c r="O56" s="175" t="s">
        <v>928</v>
      </c>
      <c r="P56" s="190">
        <f>COUNTIF('活動記録 '!$G$9:$L$23,【選択肢】!K56)</f>
        <v>0</v>
      </c>
      <c r="Q56" s="177" t="s">
        <v>928</v>
      </c>
      <c r="R56" s="245" t="s">
        <v>947</v>
      </c>
    </row>
    <row r="57" spans="11:20" ht="18" customHeight="1" x14ac:dyDescent="0.2">
      <c r="K57" s="966">
        <v>51</v>
      </c>
      <c r="L57" s="148" t="s">
        <v>793</v>
      </c>
      <c r="M57" s="148" t="s">
        <v>220</v>
      </c>
      <c r="N57" s="148" t="s">
        <v>220</v>
      </c>
      <c r="O57" s="174" t="s">
        <v>929</v>
      </c>
      <c r="P57" s="190">
        <f>COUNTIF('活動記録 '!$G$9:$L$23,【選択肢】!K57)</f>
        <v>1</v>
      </c>
      <c r="Q57" s="196" t="s">
        <v>930</v>
      </c>
      <c r="R57" s="144" t="s">
        <v>932</v>
      </c>
      <c r="S57" s="159"/>
      <c r="T57" s="156"/>
    </row>
    <row r="58" spans="11:20" ht="18" customHeight="1" x14ac:dyDescent="0.2">
      <c r="K58" s="966">
        <v>52</v>
      </c>
      <c r="L58" s="148" t="s">
        <v>793</v>
      </c>
      <c r="M58" s="148" t="s">
        <v>237</v>
      </c>
      <c r="N58" s="148" t="s">
        <v>237</v>
      </c>
      <c r="O58" s="246" t="s">
        <v>1298</v>
      </c>
      <c r="P58" s="190">
        <f>COUNTIF('活動記録 '!$G$9:$L$23,【選択肢】!K58)</f>
        <v>0</v>
      </c>
      <c r="R58" s="246" t="s">
        <v>1298</v>
      </c>
      <c r="S58" s="160"/>
      <c r="T58" s="161"/>
    </row>
    <row r="59" spans="11:20" ht="18" customHeight="1" x14ac:dyDescent="0.2">
      <c r="K59" s="966">
        <v>53</v>
      </c>
      <c r="L59" s="148" t="s">
        <v>793</v>
      </c>
      <c r="M59" s="148" t="s">
        <v>237</v>
      </c>
      <c r="N59" s="148" t="s">
        <v>237</v>
      </c>
      <c r="O59" s="342" t="s">
        <v>1101</v>
      </c>
      <c r="P59" s="190">
        <f>COUNTIF('活動記録 '!$G$9:$L$23,【選択肢】!K59)</f>
        <v>0</v>
      </c>
      <c r="R59" s="342" t="s">
        <v>1101</v>
      </c>
      <c r="S59" s="160"/>
      <c r="T59" s="161"/>
    </row>
    <row r="60" spans="11:20" ht="18" customHeight="1" x14ac:dyDescent="0.2">
      <c r="K60" s="966">
        <v>54</v>
      </c>
      <c r="L60" s="148" t="s">
        <v>793</v>
      </c>
      <c r="M60" s="148" t="s">
        <v>237</v>
      </c>
      <c r="N60" s="148" t="s">
        <v>237</v>
      </c>
      <c r="O60" s="162" t="s">
        <v>1297</v>
      </c>
      <c r="P60" s="190">
        <f>COUNTIF('活動記録 '!$G$9:$L$23,【選択肢】!K60)</f>
        <v>1</v>
      </c>
      <c r="R60" s="162" t="s">
        <v>1297</v>
      </c>
      <c r="S60" s="160"/>
      <c r="T60" s="161"/>
    </row>
    <row r="61" spans="11:20" ht="18" customHeight="1" x14ac:dyDescent="0.2">
      <c r="K61" s="966">
        <v>55</v>
      </c>
      <c r="L61" s="148" t="s">
        <v>793</v>
      </c>
      <c r="M61" s="148" t="s">
        <v>237</v>
      </c>
      <c r="N61" s="148" t="s">
        <v>237</v>
      </c>
      <c r="O61" s="162" t="s">
        <v>1296</v>
      </c>
      <c r="P61" s="190">
        <f>COUNTIF('活動記録 '!$G$9:$L$23,【選択肢】!K61)</f>
        <v>0</v>
      </c>
      <c r="R61" s="162" t="s">
        <v>1296</v>
      </c>
      <c r="S61" s="160"/>
      <c r="T61" s="161"/>
    </row>
    <row r="62" spans="11:20" ht="18" customHeight="1" x14ac:dyDescent="0.2">
      <c r="K62" s="966">
        <v>56</v>
      </c>
      <c r="L62" s="148" t="s">
        <v>793</v>
      </c>
      <c r="M62" s="148" t="s">
        <v>237</v>
      </c>
      <c r="N62" s="148" t="s">
        <v>237</v>
      </c>
      <c r="O62" s="162" t="s">
        <v>620</v>
      </c>
      <c r="P62" s="190">
        <f>COUNTIF('活動記録 '!$G$9:$L$23,【選択肢】!K62)</f>
        <v>0</v>
      </c>
      <c r="R62" s="162" t="s">
        <v>620</v>
      </c>
      <c r="S62" s="160"/>
      <c r="T62" s="161"/>
    </row>
    <row r="63" spans="11:20" ht="18" customHeight="1" x14ac:dyDescent="0.2">
      <c r="K63" s="966">
        <v>57</v>
      </c>
      <c r="L63" s="148" t="s">
        <v>793</v>
      </c>
      <c r="M63" s="148" t="s">
        <v>237</v>
      </c>
      <c r="N63" s="148" t="s">
        <v>237</v>
      </c>
      <c r="O63" s="162" t="s">
        <v>1039</v>
      </c>
      <c r="P63" s="190">
        <f>COUNTIF('活動記録 '!$G$9:$L$23,【選択肢】!K63)</f>
        <v>0</v>
      </c>
      <c r="R63" s="162" t="s">
        <v>1039</v>
      </c>
      <c r="S63" s="160"/>
      <c r="T63" s="161"/>
    </row>
    <row r="64" spans="11:20" ht="18" customHeight="1" x14ac:dyDescent="0.2">
      <c r="K64" s="966">
        <v>58</v>
      </c>
      <c r="L64" s="148" t="s">
        <v>793</v>
      </c>
      <c r="M64" s="148" t="s">
        <v>237</v>
      </c>
      <c r="N64" s="148" t="s">
        <v>237</v>
      </c>
      <c r="O64" s="162" t="s">
        <v>621</v>
      </c>
      <c r="P64" s="190">
        <f>COUNTIF('活動記録 '!$G$9:$L$23,【選択肢】!K64)</f>
        <v>0</v>
      </c>
      <c r="R64" s="162" t="s">
        <v>621</v>
      </c>
      <c r="S64" s="160"/>
      <c r="T64" s="161"/>
    </row>
    <row r="65" spans="11:20" ht="18" customHeight="1" x14ac:dyDescent="0.2">
      <c r="K65" s="969" t="s">
        <v>1390</v>
      </c>
      <c r="L65" s="148" t="s">
        <v>793</v>
      </c>
      <c r="M65" s="148" t="s">
        <v>237</v>
      </c>
      <c r="N65" s="148" t="s">
        <v>237</v>
      </c>
      <c r="O65" s="538" t="s">
        <v>1174</v>
      </c>
      <c r="P65" s="190">
        <f>COUNTIF('活動記録 '!$G$9:$L$23,【選択肢】!K65)</f>
        <v>0</v>
      </c>
      <c r="R65" s="538" t="s">
        <v>1174</v>
      </c>
      <c r="S65" s="160"/>
      <c r="T65" s="161"/>
    </row>
    <row r="66" spans="11:20" ht="18" customHeight="1" x14ac:dyDescent="0.2">
      <c r="K66" s="970" t="s">
        <v>1272</v>
      </c>
      <c r="L66" s="148" t="s">
        <v>793</v>
      </c>
      <c r="M66" s="148" t="s">
        <v>237</v>
      </c>
      <c r="N66" s="148" t="s">
        <v>237</v>
      </c>
      <c r="O66" s="539" t="s">
        <v>1175</v>
      </c>
      <c r="P66" s="190">
        <f>COUNTIF('活動記録 '!$G$9:$L$23,【選択肢】!K66)</f>
        <v>1</v>
      </c>
      <c r="R66" s="539" t="s">
        <v>1175</v>
      </c>
      <c r="S66" s="160"/>
      <c r="T66" s="161"/>
    </row>
    <row r="67" spans="11:20" ht="18" customHeight="1" x14ac:dyDescent="0.2">
      <c r="K67" s="966">
        <v>59</v>
      </c>
      <c r="L67" s="148" t="s">
        <v>793</v>
      </c>
      <c r="M67" s="148" t="s">
        <v>237</v>
      </c>
      <c r="N67" s="148" t="s">
        <v>237</v>
      </c>
      <c r="O67" s="148" t="s">
        <v>900</v>
      </c>
      <c r="P67" s="190">
        <f>COUNTIF('活動記録 '!$G$9:$L$23,【選択肢】!K67)</f>
        <v>0</v>
      </c>
      <c r="R67" s="163"/>
      <c r="S67" s="245" t="s">
        <v>947</v>
      </c>
      <c r="T67" s="161"/>
    </row>
    <row r="68" spans="11:20" ht="18" customHeight="1" x14ac:dyDescent="0.2">
      <c r="K68" s="966">
        <v>60</v>
      </c>
      <c r="L68" s="148" t="s">
        <v>793</v>
      </c>
      <c r="M68" s="148" t="s">
        <v>237</v>
      </c>
      <c r="N68" s="148" t="s">
        <v>237</v>
      </c>
      <c r="O68" s="321" t="s">
        <v>1389</v>
      </c>
      <c r="P68" s="190">
        <f>COUNTIF('活動記録 '!$G$9:$L$23,【選択肢】!K68)</f>
        <v>1</v>
      </c>
      <c r="R68" s="197"/>
      <c r="S68" s="144" t="s">
        <v>933</v>
      </c>
      <c r="T68" s="159"/>
    </row>
    <row r="69" spans="11:20" ht="18" customHeight="1" x14ac:dyDescent="0.2">
      <c r="K69" s="966">
        <v>61</v>
      </c>
      <c r="L69" s="148" t="s">
        <v>239</v>
      </c>
      <c r="M69" s="148" t="s">
        <v>187</v>
      </c>
      <c r="N69" s="148" t="s">
        <v>207</v>
      </c>
      <c r="O69" s="148" t="s">
        <v>901</v>
      </c>
      <c r="P69" s="190">
        <f>COUNTIF('活動記録 '!$G$9:$L$23,【選択肢】!K69)</f>
        <v>0</v>
      </c>
      <c r="S69" s="246" t="s">
        <v>623</v>
      </c>
      <c r="T69" s="160"/>
    </row>
    <row r="70" spans="11:20" ht="18" customHeight="1" x14ac:dyDescent="0.2">
      <c r="K70" s="966">
        <v>62</v>
      </c>
      <c r="L70" s="148" t="s">
        <v>239</v>
      </c>
      <c r="M70" s="148" t="s">
        <v>187</v>
      </c>
      <c r="N70" s="148" t="s">
        <v>207</v>
      </c>
      <c r="O70" s="148" t="s">
        <v>902</v>
      </c>
      <c r="P70" s="190">
        <f>COUNTIF('活動記録 '!$G$9:$L$23,【選択肢】!K70)</f>
        <v>1</v>
      </c>
      <c r="S70" s="162" t="s">
        <v>624</v>
      </c>
      <c r="T70" s="160"/>
    </row>
    <row r="71" spans="11:20" ht="18" customHeight="1" x14ac:dyDescent="0.2">
      <c r="K71" s="966">
        <v>63</v>
      </c>
      <c r="L71" s="148" t="s">
        <v>239</v>
      </c>
      <c r="M71" s="148" t="s">
        <v>187</v>
      </c>
      <c r="N71" s="148" t="s">
        <v>209</v>
      </c>
      <c r="O71" s="148" t="s">
        <v>903</v>
      </c>
      <c r="P71" s="190">
        <f>COUNTIF('活動記録 '!$G$9:$L$23,【選択肢】!K71)</f>
        <v>0</v>
      </c>
      <c r="S71" s="162" t="s">
        <v>625</v>
      </c>
      <c r="T71" s="160"/>
    </row>
    <row r="72" spans="11:20" ht="18" customHeight="1" x14ac:dyDescent="0.2">
      <c r="K72" s="966">
        <v>64</v>
      </c>
      <c r="L72" s="148" t="s">
        <v>239</v>
      </c>
      <c r="M72" s="148" t="s">
        <v>187</v>
      </c>
      <c r="N72" s="148" t="s">
        <v>209</v>
      </c>
      <c r="O72" s="148" t="s">
        <v>904</v>
      </c>
      <c r="P72" s="190">
        <f>COUNTIF('活動記録 '!$G$9:$L$23,【選択肢】!K72)</f>
        <v>0</v>
      </c>
      <c r="S72" s="162" t="s">
        <v>626</v>
      </c>
      <c r="T72" s="160"/>
    </row>
    <row r="73" spans="11:20" ht="18" customHeight="1" x14ac:dyDescent="0.2">
      <c r="K73" s="966">
        <v>65</v>
      </c>
      <c r="L73" s="148" t="s">
        <v>239</v>
      </c>
      <c r="M73" s="148" t="s">
        <v>187</v>
      </c>
      <c r="N73" s="148" t="s">
        <v>191</v>
      </c>
      <c r="O73" s="148" t="s">
        <v>905</v>
      </c>
      <c r="P73" s="190">
        <f>COUNTIF('活動記録 '!$G$9:$L$23,【選択肢】!K73)</f>
        <v>0</v>
      </c>
      <c r="S73" s="162" t="s">
        <v>627</v>
      </c>
      <c r="T73" s="160"/>
    </row>
    <row r="74" spans="11:20" ht="18" customHeight="1" x14ac:dyDescent="0.2">
      <c r="K74" s="968">
        <v>66</v>
      </c>
      <c r="L74" s="173" t="s">
        <v>239</v>
      </c>
      <c r="M74" s="173" t="s">
        <v>187</v>
      </c>
      <c r="N74" s="173" t="s">
        <v>191</v>
      </c>
      <c r="O74" s="173" t="s">
        <v>906</v>
      </c>
      <c r="P74" s="194">
        <f>COUNTIF('活動記録 '!$G$9:$L$23,【選択肢】!K74)</f>
        <v>0</v>
      </c>
      <c r="S74" s="163" t="s">
        <v>628</v>
      </c>
      <c r="T74" s="160"/>
    </row>
    <row r="75" spans="11:20" x14ac:dyDescent="0.2">
      <c r="K75" s="195">
        <v>100</v>
      </c>
      <c r="L75" s="195" t="s">
        <v>228</v>
      </c>
      <c r="M75" s="195" t="s">
        <v>187</v>
      </c>
      <c r="N75" s="195" t="s">
        <v>1004</v>
      </c>
      <c r="O75" s="195" t="s">
        <v>1005</v>
      </c>
      <c r="P75" s="195">
        <f>COUNTIF('活動記録 '!$G$9:$L$23,【選択肢】!K75)</f>
        <v>0</v>
      </c>
      <c r="S75" s="197"/>
    </row>
    <row r="76" spans="11:20" x14ac:dyDescent="0.2">
      <c r="K76" s="270">
        <v>101</v>
      </c>
      <c r="L76" s="195" t="s">
        <v>228</v>
      </c>
      <c r="M76" s="195" t="s">
        <v>187</v>
      </c>
      <c r="N76" s="195" t="s">
        <v>1004</v>
      </c>
      <c r="O76" s="270" t="s">
        <v>1006</v>
      </c>
      <c r="P76" s="195">
        <f>COUNTIF('活動記録 '!$G$9:$L$23,【選択肢】!K76)</f>
        <v>0</v>
      </c>
      <c r="S76" s="197"/>
    </row>
    <row r="77" spans="11:20" x14ac:dyDescent="0.2">
      <c r="K77" s="270">
        <v>102</v>
      </c>
      <c r="L77" s="195" t="s">
        <v>228</v>
      </c>
      <c r="M77" s="195" t="s">
        <v>187</v>
      </c>
      <c r="N77" s="270" t="s">
        <v>165</v>
      </c>
      <c r="O77" s="270" t="s">
        <v>1352</v>
      </c>
      <c r="P77" s="195">
        <f>COUNTIF('活動記録 '!$G$9:$L$23,【選択肢】!K77)</f>
        <v>0</v>
      </c>
      <c r="S77" s="197"/>
    </row>
    <row r="78" spans="11:20" x14ac:dyDescent="0.2">
      <c r="K78" s="270">
        <v>103</v>
      </c>
      <c r="L78" s="195" t="s">
        <v>228</v>
      </c>
      <c r="M78" s="195" t="s">
        <v>187</v>
      </c>
      <c r="N78" s="270" t="s">
        <v>167</v>
      </c>
      <c r="O78" s="270" t="s">
        <v>1353</v>
      </c>
      <c r="P78" s="195">
        <f>COUNTIF('活動記録 '!$G$9:$L$23,【選択肢】!K78)</f>
        <v>1</v>
      </c>
      <c r="S78" s="197"/>
    </row>
    <row r="79" spans="11:20" x14ac:dyDescent="0.2">
      <c r="K79" s="270"/>
      <c r="L79" s="195"/>
      <c r="M79" s="195"/>
      <c r="N79" s="270"/>
      <c r="O79" s="270"/>
      <c r="P79" s="195"/>
      <c r="S79" s="197"/>
    </row>
    <row r="80" spans="11:20" x14ac:dyDescent="0.2">
      <c r="K80" s="270"/>
      <c r="L80" s="270"/>
      <c r="M80" s="195"/>
      <c r="N80" s="270"/>
      <c r="O80" s="270"/>
      <c r="P80" s="195"/>
      <c r="S80" s="197"/>
    </row>
    <row r="81" spans="11:19" x14ac:dyDescent="0.2">
      <c r="K81" s="270"/>
      <c r="L81" s="270"/>
      <c r="M81" s="195"/>
      <c r="N81" s="270"/>
      <c r="O81" s="270"/>
      <c r="P81" s="195"/>
      <c r="S81" s="197"/>
    </row>
    <row r="82" spans="11:19" x14ac:dyDescent="0.2">
      <c r="K82" s="270"/>
      <c r="L82" s="270"/>
      <c r="M82" s="195"/>
      <c r="N82" s="270"/>
      <c r="O82" s="270"/>
      <c r="P82" s="195"/>
      <c r="S82" s="197"/>
    </row>
    <row r="83" spans="11:19" x14ac:dyDescent="0.2">
      <c r="K83" s="270"/>
      <c r="L83" s="270"/>
      <c r="M83" s="195"/>
      <c r="N83" s="270"/>
      <c r="O83" s="270"/>
      <c r="P83" s="195"/>
      <c r="S83" s="197"/>
    </row>
    <row r="84" spans="11:19" x14ac:dyDescent="0.2">
      <c r="K84" s="270"/>
      <c r="L84" s="270"/>
      <c r="M84" s="270"/>
      <c r="N84" s="270"/>
      <c r="O84" s="270"/>
      <c r="P84" s="270"/>
      <c r="S84" s="197"/>
    </row>
    <row r="85" spans="11:19" x14ac:dyDescent="0.2">
      <c r="K85" s="270"/>
      <c r="L85" s="270"/>
      <c r="M85" s="270"/>
      <c r="N85" s="270"/>
      <c r="O85" s="270"/>
      <c r="P85" s="270"/>
      <c r="S85" s="197"/>
    </row>
    <row r="86" spans="11:19" x14ac:dyDescent="0.2">
      <c r="K86" s="270"/>
      <c r="L86" s="270"/>
      <c r="M86" s="270"/>
      <c r="N86" s="270"/>
      <c r="O86" s="270"/>
      <c r="P86" s="270"/>
      <c r="S86" s="197"/>
    </row>
    <row r="87" spans="11:19" x14ac:dyDescent="0.2">
      <c r="K87" s="270"/>
      <c r="L87" s="270"/>
      <c r="M87" s="270"/>
      <c r="N87" s="270"/>
      <c r="O87" s="270"/>
      <c r="P87" s="270"/>
      <c r="S87" s="197"/>
    </row>
    <row r="88" spans="11:19" x14ac:dyDescent="0.2">
      <c r="K88" s="164"/>
      <c r="L88" s="164"/>
      <c r="M88" s="164" t="s">
        <v>860</v>
      </c>
      <c r="N88" s="164"/>
      <c r="O88" s="164"/>
      <c r="P88" s="165"/>
    </row>
  </sheetData>
  <mergeCells count="14">
    <mergeCell ref="A1:J1"/>
    <mergeCell ref="P1:P2"/>
    <mergeCell ref="Q1:Q2"/>
    <mergeCell ref="R11:T11"/>
    <mergeCell ref="R32:T32"/>
    <mergeCell ref="K1:O1"/>
    <mergeCell ref="R10:T10"/>
    <mergeCell ref="R2:T2"/>
    <mergeCell ref="R3:T3"/>
    <mergeCell ref="R5:T5"/>
    <mergeCell ref="R7:T7"/>
    <mergeCell ref="R8:T8"/>
    <mergeCell ref="R4:T4"/>
    <mergeCell ref="M2:N2"/>
  </mergeCells>
  <phoneticPr fontId="3"/>
  <pageMargins left="0.70866141732283472" right="0.70866141732283472" top="0.74803149606299213" bottom="0.74803149606299213" header="0.31496062992125984" footer="0.31496062992125984"/>
  <pageSetup paperSize="9" scale="29" fitToWidth="0" orientation="landscape" r:id="rId1"/>
  <colBreaks count="1" manualBreakCount="1">
    <brk id="10" max="7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D27"/>
  <sheetViews>
    <sheetView showGridLines="0" showZeros="0" view="pageBreakPreview" zoomScaleNormal="90" zoomScaleSheetLayoutView="100" workbookViewId="0">
      <selection activeCell="A14" sqref="A14:E14"/>
    </sheetView>
  </sheetViews>
  <sheetFormatPr defaultColWidth="9" defaultRowHeight="14" x14ac:dyDescent="0.2"/>
  <cols>
    <col min="1" max="1" width="5.453125" style="3" customWidth="1"/>
    <col min="2" max="2" width="6.36328125" style="3" customWidth="1"/>
    <col min="3" max="3" width="4.08984375" style="3" customWidth="1"/>
    <col min="4" max="4" width="43.7265625" style="3" customWidth="1"/>
    <col min="5" max="5" width="22.36328125" style="3" customWidth="1"/>
    <col min="6" max="6" width="9.453125" style="3" customWidth="1"/>
    <col min="7" max="11" width="4.26953125" style="3" customWidth="1"/>
    <col min="12" max="17" width="2.6328125" style="3" customWidth="1"/>
    <col min="18" max="16384" width="9" style="3"/>
  </cols>
  <sheetData>
    <row r="1" spans="1:30" ht="27.75" customHeight="1" x14ac:dyDescent="0.2">
      <c r="A1" s="4" t="s">
        <v>697</v>
      </c>
      <c r="Q1" s="5"/>
      <c r="R1" s="5"/>
      <c r="AD1" s="3" t="s">
        <v>50</v>
      </c>
    </row>
    <row r="2" spans="1:30" ht="18.75" customHeight="1" x14ac:dyDescent="0.2">
      <c r="A2" s="362" t="s">
        <v>1145</v>
      </c>
      <c r="B2" s="363"/>
      <c r="C2" s="363"/>
      <c r="D2" s="363"/>
      <c r="E2" s="364" t="s">
        <v>1146</v>
      </c>
      <c r="F2" s="365"/>
      <c r="Q2" s="5"/>
      <c r="R2" s="5"/>
    </row>
    <row r="3" spans="1:30" ht="27.75" customHeight="1" x14ac:dyDescent="0.2">
      <c r="A3" s="4"/>
      <c r="E3" s="322">
        <v>45748</v>
      </c>
      <c r="Q3" s="5"/>
      <c r="R3" s="5"/>
    </row>
    <row r="4" spans="1:30" s="6" customFormat="1" ht="25.5" customHeight="1" x14ac:dyDescent="0.2">
      <c r="A4" s="1057" t="str">
        <f>'はじめに（PC）'!D3</f>
        <v>○○町</v>
      </c>
      <c r="B4" s="1057"/>
      <c r="C4" s="1057"/>
      <c r="D4" s="82" t="s">
        <v>972</v>
      </c>
      <c r="E4" s="34"/>
      <c r="F4" s="3"/>
      <c r="G4" s="3"/>
    </row>
    <row r="5" spans="1:30" s="6" customFormat="1" ht="29.25" customHeight="1" x14ac:dyDescent="0.2">
      <c r="A5" s="35"/>
      <c r="B5" s="35"/>
      <c r="C5" s="35"/>
      <c r="D5" s="35"/>
      <c r="E5" s="35"/>
      <c r="F5" s="3"/>
      <c r="G5" s="3"/>
      <c r="H5" s="3"/>
      <c r="I5" s="3"/>
      <c r="J5" s="3"/>
      <c r="K5" s="3"/>
      <c r="L5" s="3"/>
      <c r="M5" s="3"/>
      <c r="N5" s="3"/>
      <c r="O5" s="3"/>
      <c r="P5" s="3"/>
      <c r="Q5" s="3"/>
    </row>
    <row r="6" spans="1:30" ht="24" customHeight="1" x14ac:dyDescent="0.2">
      <c r="A6" s="36"/>
      <c r="B6" s="36"/>
      <c r="C6" s="36"/>
      <c r="D6" s="36"/>
      <c r="E6" s="55" t="str">
        <f>'はじめに（PC）'!D4</f>
        <v>○○保全会</v>
      </c>
    </row>
    <row r="7" spans="1:30" ht="24" customHeight="1" x14ac:dyDescent="0.2">
      <c r="A7" s="36"/>
      <c r="B7" s="36"/>
      <c r="C7" s="36"/>
      <c r="D7" s="36"/>
      <c r="E7" s="56" t="str">
        <f>'はじめに（PC）'!D5</f>
        <v>○○　○○</v>
      </c>
      <c r="F7" s="3" t="s">
        <v>549</v>
      </c>
    </row>
    <row r="8" spans="1:30" ht="26.25" customHeight="1" x14ac:dyDescent="0.2">
      <c r="A8" s="36"/>
      <c r="B8" s="36"/>
      <c r="C8" s="36"/>
      <c r="D8" s="36"/>
      <c r="E8" s="34"/>
    </row>
    <row r="9" spans="1:30" s="6" customFormat="1" ht="25.5" customHeight="1" x14ac:dyDescent="0.2">
      <c r="A9" s="37"/>
      <c r="B9" s="34"/>
      <c r="C9" s="34"/>
      <c r="D9" s="34"/>
      <c r="E9" s="34"/>
      <c r="F9" s="3"/>
      <c r="G9" s="3"/>
    </row>
    <row r="10" spans="1:30" s="6" customFormat="1" ht="25.5" customHeight="1" x14ac:dyDescent="0.2">
      <c r="A10" s="37"/>
      <c r="B10" s="38" t="s">
        <v>299</v>
      </c>
      <c r="C10" s="38"/>
      <c r="D10" s="38"/>
      <c r="E10" s="38"/>
      <c r="F10" s="3"/>
      <c r="G10" s="3"/>
    </row>
    <row r="11" spans="1:30" s="6" customFormat="1" ht="25.5" customHeight="1" x14ac:dyDescent="0.2">
      <c r="A11" s="37"/>
      <c r="B11" s="34"/>
      <c r="C11" s="34"/>
      <c r="D11" s="34"/>
      <c r="E11" s="34"/>
      <c r="F11" s="3"/>
      <c r="G11" s="3"/>
    </row>
    <row r="12" spans="1:30" s="7" customFormat="1" ht="45.75" customHeight="1" x14ac:dyDescent="0.2">
      <c r="A12" s="1060" t="s">
        <v>83</v>
      </c>
      <c r="B12" s="1060"/>
      <c r="C12" s="1060"/>
      <c r="D12" s="1060"/>
      <c r="E12" s="1060"/>
      <c r="F12" s="1060"/>
    </row>
    <row r="13" spans="1:30" s="7" customFormat="1" ht="18" customHeight="1" x14ac:dyDescent="0.2"/>
    <row r="14" spans="1:30" s="6" customFormat="1" ht="25.5" customHeight="1" x14ac:dyDescent="0.2">
      <c r="A14" s="1058" t="s">
        <v>82</v>
      </c>
      <c r="B14" s="1058"/>
      <c r="C14" s="1058"/>
      <c r="D14" s="1058"/>
      <c r="E14" s="1058"/>
      <c r="F14" s="3"/>
      <c r="G14" s="3"/>
      <c r="H14" s="3"/>
      <c r="I14" s="3"/>
      <c r="J14" s="3"/>
    </row>
    <row r="15" spans="1:30" s="7" customFormat="1" ht="24.75" customHeight="1" x14ac:dyDescent="0.2">
      <c r="B15" s="7" t="s">
        <v>79</v>
      </c>
    </row>
    <row r="16" spans="1:30" s="6" customFormat="1" ht="24.75" customHeight="1" x14ac:dyDescent="0.2">
      <c r="A16" s="8"/>
      <c r="B16" s="39"/>
      <c r="C16" s="39"/>
      <c r="D16" s="39"/>
      <c r="E16" s="8"/>
      <c r="F16" s="8"/>
      <c r="G16" s="8"/>
      <c r="H16" s="8"/>
      <c r="I16" s="8"/>
      <c r="J16" s="8"/>
    </row>
    <row r="17" spans="2:5" s="7" customFormat="1" ht="24.75" customHeight="1" x14ac:dyDescent="0.2">
      <c r="B17" s="7" t="s">
        <v>80</v>
      </c>
    </row>
    <row r="18" spans="2:5" ht="24.75" customHeight="1" x14ac:dyDescent="0.2">
      <c r="C18" s="40" t="s">
        <v>158</v>
      </c>
      <c r="D18" s="1059" t="s">
        <v>159</v>
      </c>
      <c r="E18" s="1059"/>
    </row>
    <row r="19" spans="2:5" ht="24.75" customHeight="1" x14ac:dyDescent="0.2">
      <c r="C19" s="41" t="s">
        <v>162</v>
      </c>
      <c r="D19" s="1059" t="s">
        <v>160</v>
      </c>
      <c r="E19" s="1059"/>
    </row>
    <row r="20" spans="2:5" ht="24.75" customHeight="1" x14ac:dyDescent="0.2">
      <c r="C20" s="41" t="s">
        <v>162</v>
      </c>
      <c r="D20" s="1059" t="s">
        <v>161</v>
      </c>
      <c r="E20" s="1059"/>
    </row>
    <row r="21" spans="2:5" ht="24.75" customHeight="1" x14ac:dyDescent="0.2">
      <c r="B21" s="39"/>
    </row>
    <row r="22" spans="2:5" s="7" customFormat="1" ht="24.75" customHeight="1" x14ac:dyDescent="0.2">
      <c r="B22" s="7" t="s">
        <v>81</v>
      </c>
    </row>
    <row r="23" spans="2:5" s="7" customFormat="1" ht="24.75" customHeight="1" x14ac:dyDescent="0.2">
      <c r="C23" s="41" t="s">
        <v>162</v>
      </c>
      <c r="D23" s="7" t="s">
        <v>163</v>
      </c>
    </row>
    <row r="24" spans="2:5" ht="25.5" customHeight="1" x14ac:dyDescent="0.2"/>
    <row r="25" spans="2:5" ht="25.5" customHeight="1" x14ac:dyDescent="0.2"/>
    <row r="26" spans="2:5" ht="25.5" customHeight="1" x14ac:dyDescent="0.2"/>
    <row r="27" spans="2:5" ht="25.5" customHeight="1" x14ac:dyDescent="0.2"/>
  </sheetData>
  <mergeCells count="6">
    <mergeCell ref="A4:C4"/>
    <mergeCell ref="A14:E14"/>
    <mergeCell ref="D20:E20"/>
    <mergeCell ref="D19:E19"/>
    <mergeCell ref="D18:E18"/>
    <mergeCell ref="A12:F12"/>
  </mergeCells>
  <phoneticPr fontId="4"/>
  <dataValidations count="1">
    <dataValidation type="list" allowBlank="1" showInputMessage="1" showErrorMessage="1" sqref="C23 C18:C20" xr:uid="{00000000-0002-0000-0200-000000000000}">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G43"/>
  <sheetViews>
    <sheetView showGridLines="0" showZeros="0" view="pageBreakPreview" zoomScaleNormal="100" zoomScaleSheetLayoutView="100" workbookViewId="0">
      <selection activeCell="E29" sqref="E29"/>
    </sheetView>
  </sheetViews>
  <sheetFormatPr defaultColWidth="9" defaultRowHeight="18" customHeight="1" x14ac:dyDescent="0.2"/>
  <cols>
    <col min="1" max="2" width="2.453125" style="15" customWidth="1"/>
    <col min="3" max="3" width="4.7265625" style="15" customWidth="1"/>
    <col min="4" max="4" width="5" style="15" customWidth="1"/>
    <col min="5" max="5" width="38.90625" style="15" customWidth="1"/>
    <col min="6" max="6" width="23.6328125" style="15" customWidth="1"/>
    <col min="7" max="7" width="6.26953125" style="15" customWidth="1"/>
    <col min="8" max="8" width="3.453125" style="15" customWidth="1"/>
    <col min="9" max="9" width="9" style="15"/>
    <col min="10" max="10" width="5.7265625" style="15" customWidth="1"/>
    <col min="11" max="16384" width="9" style="15"/>
  </cols>
  <sheetData>
    <row r="1" spans="1:7" ht="18" customHeight="1" x14ac:dyDescent="0.2">
      <c r="A1" s="4" t="s">
        <v>698</v>
      </c>
    </row>
    <row r="2" spans="1:7" ht="18" customHeight="1" x14ac:dyDescent="0.2">
      <c r="A2" s="4" t="s">
        <v>1145</v>
      </c>
      <c r="G2" s="366" t="s">
        <v>1147</v>
      </c>
    </row>
    <row r="3" spans="1:7" ht="18" customHeight="1" x14ac:dyDescent="0.2">
      <c r="A3" s="1070" t="s">
        <v>84</v>
      </c>
      <c r="B3" s="1070"/>
      <c r="C3" s="1070"/>
      <c r="D3" s="1070"/>
      <c r="E3" s="1070"/>
      <c r="F3" s="1070"/>
      <c r="G3" s="1070"/>
    </row>
    <row r="5" spans="1:7" ht="18" customHeight="1" x14ac:dyDescent="0.2">
      <c r="F5" s="1071">
        <f>'様式1-1号'!E3</f>
        <v>45748</v>
      </c>
      <c r="G5" s="1071"/>
    </row>
    <row r="6" spans="1:7" ht="18" customHeight="1" x14ac:dyDescent="0.2">
      <c r="F6" s="1072" t="str">
        <f>'はじめに（PC）'!D4&amp;""</f>
        <v>○○保全会</v>
      </c>
      <c r="G6" s="1072"/>
    </row>
    <row r="7" spans="1:7" ht="9.75" customHeight="1" x14ac:dyDescent="0.2"/>
    <row r="8" spans="1:7" ht="18" customHeight="1" x14ac:dyDescent="0.2">
      <c r="A8" s="42" t="s">
        <v>85</v>
      </c>
      <c r="B8" s="42"/>
    </row>
    <row r="9" spans="1:7" ht="18" customHeight="1" x14ac:dyDescent="0.2">
      <c r="A9" s="15" t="s">
        <v>86</v>
      </c>
    </row>
    <row r="10" spans="1:7" ht="36.75" customHeight="1" x14ac:dyDescent="0.2">
      <c r="B10" s="1062" t="s">
        <v>419</v>
      </c>
      <c r="C10" s="1062"/>
      <c r="D10" s="1062"/>
      <c r="E10" s="1062"/>
      <c r="F10" s="1062"/>
      <c r="G10" s="1062"/>
    </row>
    <row r="11" spans="1:7" ht="18" customHeight="1" x14ac:dyDescent="0.2">
      <c r="A11" s="15" t="s">
        <v>87</v>
      </c>
    </row>
    <row r="12" spans="1:7" ht="38.25" customHeight="1" x14ac:dyDescent="0.2">
      <c r="B12" s="1062" t="s">
        <v>420</v>
      </c>
      <c r="C12" s="1062"/>
      <c r="D12" s="1062"/>
      <c r="E12" s="1062"/>
      <c r="F12" s="1062"/>
      <c r="G12" s="1062"/>
    </row>
    <row r="13" spans="1:7" ht="18" customHeight="1" x14ac:dyDescent="0.2">
      <c r="A13" s="42" t="s">
        <v>88</v>
      </c>
      <c r="B13" s="42"/>
    </row>
    <row r="14" spans="1:7" ht="18" customHeight="1" x14ac:dyDescent="0.2">
      <c r="A14" s="15" t="s">
        <v>629</v>
      </c>
    </row>
    <row r="15" spans="1:7" ht="18" customHeight="1" x14ac:dyDescent="0.2">
      <c r="A15" s="15" t="s">
        <v>89</v>
      </c>
    </row>
    <row r="16" spans="1:7" ht="18" customHeight="1" x14ac:dyDescent="0.2">
      <c r="C16" s="1063" t="s">
        <v>244</v>
      </c>
      <c r="D16" s="1064"/>
      <c r="E16" s="1064"/>
      <c r="F16" s="1064"/>
      <c r="G16" s="1065"/>
    </row>
    <row r="17" spans="1:7" ht="18" customHeight="1" x14ac:dyDescent="0.2">
      <c r="C17" s="43"/>
      <c r="D17" s="1066" t="s">
        <v>66</v>
      </c>
      <c r="E17" s="1067" t="s">
        <v>260</v>
      </c>
      <c r="F17" s="1067"/>
      <c r="G17" s="1067"/>
    </row>
    <row r="18" spans="1:7" ht="40.5" customHeight="1" x14ac:dyDescent="0.2">
      <c r="C18" s="43"/>
      <c r="D18" s="1066"/>
      <c r="E18" s="1067"/>
      <c r="F18" s="1067"/>
      <c r="G18" s="1067"/>
    </row>
    <row r="19" spans="1:7" ht="18" customHeight="1" x14ac:dyDescent="0.2">
      <c r="C19" s="43"/>
      <c r="D19" s="1066" t="s">
        <v>66</v>
      </c>
      <c r="E19" s="1067" t="s">
        <v>728</v>
      </c>
      <c r="F19" s="1067"/>
      <c r="G19" s="1067"/>
    </row>
    <row r="20" spans="1:7" ht="27.75" customHeight="1" x14ac:dyDescent="0.2">
      <c r="C20" s="43"/>
      <c r="D20" s="1066"/>
      <c r="E20" s="1067"/>
      <c r="F20" s="1067"/>
      <c r="G20" s="1067"/>
    </row>
    <row r="21" spans="1:7" ht="18" customHeight="1" x14ac:dyDescent="0.2">
      <c r="C21" s="54"/>
      <c r="D21" s="1068" t="s">
        <v>245</v>
      </c>
      <c r="E21" s="1068"/>
      <c r="F21" s="1068"/>
      <c r="G21" s="1068"/>
    </row>
    <row r="22" spans="1:7" ht="18" customHeight="1" x14ac:dyDescent="0.2">
      <c r="C22" s="54"/>
      <c r="D22" s="1068" t="s">
        <v>246</v>
      </c>
      <c r="E22" s="1068"/>
      <c r="F22" s="1068"/>
      <c r="G22" s="1068"/>
    </row>
    <row r="23" spans="1:7" ht="18" customHeight="1" x14ac:dyDescent="0.2">
      <c r="C23" s="54"/>
      <c r="D23" s="1068" t="s">
        <v>247</v>
      </c>
      <c r="E23" s="1068"/>
      <c r="F23" s="1068"/>
      <c r="G23" s="1068"/>
    </row>
    <row r="24" spans="1:7" ht="9" customHeight="1" x14ac:dyDescent="0.2">
      <c r="C24" s="44"/>
    </row>
    <row r="25" spans="1:7" ht="18" customHeight="1" x14ac:dyDescent="0.2">
      <c r="A25" s="15" t="s">
        <v>90</v>
      </c>
    </row>
    <row r="26" spans="1:7" ht="18" customHeight="1" x14ac:dyDescent="0.2">
      <c r="C26" s="1061" t="s">
        <v>729</v>
      </c>
      <c r="D26" s="1061"/>
      <c r="E26" s="1061"/>
      <c r="F26" s="1061"/>
      <c r="G26" s="1061"/>
    </row>
    <row r="27" spans="1:7" ht="18" customHeight="1" x14ac:dyDescent="0.2">
      <c r="C27" s="1061"/>
      <c r="D27" s="1061"/>
      <c r="E27" s="1061"/>
      <c r="F27" s="1061"/>
      <c r="G27" s="1061"/>
    </row>
    <row r="28" spans="1:7" ht="18" customHeight="1" x14ac:dyDescent="0.2">
      <c r="A28" s="15" t="s">
        <v>630</v>
      </c>
    </row>
    <row r="29" spans="1:7" ht="18" customHeight="1" x14ac:dyDescent="0.2">
      <c r="A29" s="15" t="s">
        <v>551</v>
      </c>
    </row>
    <row r="30" spans="1:7" ht="18" customHeight="1" x14ac:dyDescent="0.2">
      <c r="A30" s="15" t="s">
        <v>631</v>
      </c>
    </row>
    <row r="31" spans="1:7" ht="18" customHeight="1" x14ac:dyDescent="0.2">
      <c r="C31" s="1061" t="s">
        <v>552</v>
      </c>
      <c r="D31" s="1069"/>
      <c r="E31" s="1069"/>
      <c r="F31" s="1069"/>
      <c r="G31" s="1069"/>
    </row>
    <row r="32" spans="1:7" ht="18" customHeight="1" x14ac:dyDescent="0.2">
      <c r="C32" s="1069"/>
      <c r="D32" s="1069"/>
      <c r="E32" s="1069"/>
      <c r="F32" s="1069"/>
      <c r="G32" s="1069"/>
    </row>
    <row r="33" spans="1:7" ht="18" customHeight="1" x14ac:dyDescent="0.2">
      <c r="A33" s="15" t="s">
        <v>632</v>
      </c>
    </row>
    <row r="34" spans="1:7" ht="18" customHeight="1" x14ac:dyDescent="0.2">
      <c r="C34" s="80" t="s">
        <v>751</v>
      </c>
      <c r="D34" s="80"/>
      <c r="E34" s="80"/>
      <c r="F34" s="80"/>
      <c r="G34" s="80"/>
    </row>
    <row r="35" spans="1:7" ht="18" customHeight="1" x14ac:dyDescent="0.2">
      <c r="C35" s="1069" t="s">
        <v>553</v>
      </c>
      <c r="D35" s="1069"/>
      <c r="E35" s="1069"/>
      <c r="F35" s="1069"/>
      <c r="G35" s="1069"/>
    </row>
    <row r="36" spans="1:7" ht="18" customHeight="1" x14ac:dyDescent="0.2">
      <c r="A36" s="15" t="s">
        <v>550</v>
      </c>
      <c r="C36" s="80"/>
      <c r="D36" s="80"/>
      <c r="E36" s="80"/>
      <c r="F36" s="80"/>
      <c r="G36" s="80"/>
    </row>
    <row r="37" spans="1:7" ht="41.25" customHeight="1" x14ac:dyDescent="0.2">
      <c r="C37" s="1061" t="s">
        <v>554</v>
      </c>
      <c r="D37" s="1061"/>
      <c r="E37" s="1061"/>
      <c r="F37" s="1061"/>
      <c r="G37" s="1061"/>
    </row>
    <row r="38" spans="1:7" ht="18" customHeight="1" x14ac:dyDescent="0.2">
      <c r="A38" s="42" t="s">
        <v>91</v>
      </c>
      <c r="B38" s="42"/>
    </row>
    <row r="39" spans="1:7" ht="18" customHeight="1" x14ac:dyDescent="0.2">
      <c r="B39" s="15" t="s">
        <v>730</v>
      </c>
      <c r="C39" s="80"/>
      <c r="D39" s="80"/>
      <c r="E39" s="80"/>
      <c r="F39" s="80"/>
      <c r="G39" s="80"/>
    </row>
    <row r="40" spans="1:7" ht="9" customHeight="1" x14ac:dyDescent="0.2"/>
    <row r="41" spans="1:7" ht="18" customHeight="1" x14ac:dyDescent="0.2">
      <c r="A41" s="42" t="s">
        <v>92</v>
      </c>
      <c r="B41" s="42"/>
    </row>
    <row r="42" spans="1:7" ht="18" customHeight="1" x14ac:dyDescent="0.2">
      <c r="C42" s="1061" t="s">
        <v>731</v>
      </c>
      <c r="D42" s="1061"/>
      <c r="E42" s="1061"/>
      <c r="F42" s="1061"/>
      <c r="G42" s="1061"/>
    </row>
    <row r="43" spans="1:7" ht="29.25" customHeight="1" x14ac:dyDescent="0.2">
      <c r="B43" s="81"/>
      <c r="C43" s="1061"/>
      <c r="D43" s="1061"/>
      <c r="E43" s="1061"/>
      <c r="F43" s="1061"/>
      <c r="G43" s="1061"/>
    </row>
  </sheetData>
  <mergeCells count="18">
    <mergeCell ref="A3:G3"/>
    <mergeCell ref="F5:G5"/>
    <mergeCell ref="B10:G10"/>
    <mergeCell ref="D19:D20"/>
    <mergeCell ref="E19:G20"/>
    <mergeCell ref="F6:G6"/>
    <mergeCell ref="C42:G43"/>
    <mergeCell ref="B12:G12"/>
    <mergeCell ref="C16:G16"/>
    <mergeCell ref="D17:D18"/>
    <mergeCell ref="E17:G18"/>
    <mergeCell ref="D21:G21"/>
    <mergeCell ref="D22:G22"/>
    <mergeCell ref="D23:G23"/>
    <mergeCell ref="C35:G35"/>
    <mergeCell ref="C37:G37"/>
    <mergeCell ref="C26:G27"/>
    <mergeCell ref="C31:G32"/>
  </mergeCells>
  <phoneticPr fontId="4"/>
  <dataValidations count="1">
    <dataValidation type="list" allowBlank="1" showInputMessage="1" showErrorMessage="1" sqref="D17:D20 C21:C23" xr:uid="{00000000-0002-0000-0300-000000000000}">
      <formula1>B.○か空白</formula1>
    </dataValidation>
  </dataValidations>
  <printOptions horizontalCentered="1"/>
  <pageMargins left="0.59055118110236227" right="0.39370078740157483" top="0.59055118110236227" bottom="0.19685039370078741" header="0.31496062992125984" footer="0.31496062992125984"/>
  <pageSetup paperSize="9" orientation="portrait" r:id="rId1"/>
  <rowBreaks count="1" manualBreakCount="1">
    <brk id="27"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22"/>
  <sheetViews>
    <sheetView view="pageBreakPreview" zoomScale="115" zoomScaleNormal="64" zoomScaleSheetLayoutView="115" workbookViewId="0">
      <selection activeCell="C8" sqref="C8"/>
    </sheetView>
  </sheetViews>
  <sheetFormatPr defaultColWidth="4.08984375" defaultRowHeight="18" customHeight="1" x14ac:dyDescent="0.2"/>
  <cols>
    <col min="1" max="1" width="1.90625" style="377" customWidth="1"/>
    <col min="2" max="2" width="4.6328125" style="377" customWidth="1"/>
    <col min="3" max="3" width="8.7265625" style="377" customWidth="1"/>
    <col min="4" max="4" width="3.453125" style="377" customWidth="1"/>
    <col min="5" max="5" width="7.7265625" style="377" customWidth="1"/>
    <col min="6" max="6" width="3.453125" style="377" customWidth="1"/>
    <col min="7" max="7" width="7.7265625" style="377" customWidth="1"/>
    <col min="8" max="8" width="3.453125" style="377" customWidth="1"/>
    <col min="9" max="9" width="8" style="377" customWidth="1"/>
    <col min="10" max="10" width="3.453125" style="377" customWidth="1"/>
    <col min="11" max="11" width="8" style="377" customWidth="1"/>
    <col min="12" max="12" width="3.453125" style="377" customWidth="1"/>
    <col min="13" max="13" width="8" style="377" customWidth="1"/>
    <col min="14" max="14" width="7.36328125" style="377" customWidth="1"/>
    <col min="15" max="15" width="12.26953125" style="377" customWidth="1"/>
    <col min="16" max="16" width="2.6328125" style="377" customWidth="1"/>
    <col min="17" max="17" width="5.90625" style="377" customWidth="1"/>
    <col min="18" max="123" width="4.6328125" style="377" customWidth="1"/>
    <col min="124" max="256" width="8.6328125" style="377" customWidth="1"/>
    <col min="257" max="16384" width="4.08984375" style="377"/>
  </cols>
  <sheetData>
    <row r="1" spans="1:17" ht="18" customHeight="1" x14ac:dyDescent="0.2">
      <c r="A1" s="376" t="s">
        <v>699</v>
      </c>
    </row>
    <row r="2" spans="1:17" ht="18" customHeight="1" x14ac:dyDescent="0.2">
      <c r="A2" s="376" t="s">
        <v>1145</v>
      </c>
      <c r="N2" s="377" t="s">
        <v>1148</v>
      </c>
    </row>
    <row r="3" spans="1:17" s="378" customFormat="1" ht="42" customHeight="1" x14ac:dyDescent="0.2">
      <c r="D3" s="379"/>
      <c r="N3" s="1125">
        <f>'様式1-1号'!E3</f>
        <v>45748</v>
      </c>
      <c r="O3" s="1125"/>
    </row>
    <row r="4" spans="1:17" s="378" customFormat="1" ht="76.5" customHeight="1" x14ac:dyDescent="0.2">
      <c r="B4" s="1103" t="s">
        <v>855</v>
      </c>
      <c r="C4" s="1104"/>
      <c r="D4" s="1104"/>
      <c r="E4" s="1104"/>
      <c r="F4" s="1104"/>
      <c r="G4" s="1104"/>
      <c r="H4" s="1104"/>
      <c r="I4" s="1104"/>
      <c r="J4" s="1104"/>
      <c r="K4" s="1104"/>
      <c r="L4" s="1104"/>
      <c r="M4" s="1104"/>
      <c r="N4" s="1104"/>
      <c r="O4" s="1104"/>
    </row>
    <row r="5" spans="1:17" s="378" customFormat="1" ht="21.75" customHeight="1" x14ac:dyDescent="0.2">
      <c r="B5" s="380"/>
      <c r="C5" s="380"/>
      <c r="D5" s="380"/>
      <c r="E5" s="380"/>
      <c r="F5" s="381"/>
      <c r="G5" s="381"/>
      <c r="H5" s="381"/>
      <c r="I5" s="381"/>
      <c r="J5" s="381"/>
      <c r="K5" s="381"/>
      <c r="L5" s="381"/>
      <c r="M5" s="381"/>
      <c r="N5" s="381"/>
      <c r="O5" s="381"/>
    </row>
    <row r="6" spans="1:17" s="378" customFormat="1" ht="21.75" customHeight="1" x14ac:dyDescent="0.2">
      <c r="D6" s="1115" t="s">
        <v>262</v>
      </c>
      <c r="E6" s="1115"/>
      <c r="F6" s="1109" t="s">
        <v>1358</v>
      </c>
      <c r="G6" s="1110"/>
      <c r="H6" s="1110"/>
      <c r="I6" s="1110"/>
      <c r="J6" s="1110"/>
      <c r="K6" s="1110"/>
      <c r="L6" s="1110"/>
      <c r="M6" s="1111"/>
    </row>
    <row r="7" spans="1:17" s="378" customFormat="1" ht="30.75" customHeight="1" x14ac:dyDescent="0.2">
      <c r="D7" s="1126" t="s">
        <v>154</v>
      </c>
      <c r="E7" s="1126"/>
      <c r="F7" s="1112" t="str">
        <f>'はじめに（PC）'!D4&amp;""</f>
        <v>○○保全会</v>
      </c>
      <c r="G7" s="1113"/>
      <c r="H7" s="1113"/>
      <c r="I7" s="1113"/>
      <c r="J7" s="1113"/>
      <c r="K7" s="1113"/>
      <c r="L7" s="1113"/>
      <c r="M7" s="1114"/>
      <c r="Q7" s="377"/>
    </row>
    <row r="8" spans="1:17" s="378" customFormat="1" ht="11.25" customHeight="1" x14ac:dyDescent="0.2">
      <c r="D8" s="383"/>
      <c r="E8" s="383"/>
      <c r="F8" s="381"/>
      <c r="G8" s="384"/>
      <c r="H8" s="384"/>
      <c r="I8" s="384"/>
      <c r="J8" s="384"/>
      <c r="K8" s="384"/>
      <c r="L8" s="384"/>
      <c r="M8" s="384"/>
    </row>
    <row r="9" spans="1:17" s="378" customFormat="1" ht="19.5" customHeight="1" x14ac:dyDescent="0.2">
      <c r="D9" s="1115" t="s">
        <v>262</v>
      </c>
      <c r="E9" s="1115"/>
      <c r="F9" s="1109" t="s">
        <v>1359</v>
      </c>
      <c r="G9" s="1110"/>
      <c r="H9" s="1110"/>
      <c r="I9" s="1110"/>
      <c r="J9" s="1110"/>
      <c r="K9" s="1110"/>
      <c r="L9" s="1110"/>
      <c r="M9" s="1111"/>
    </row>
    <row r="10" spans="1:17" s="378" customFormat="1" ht="30.75" customHeight="1" x14ac:dyDescent="0.2">
      <c r="D10" s="1126" t="s">
        <v>155</v>
      </c>
      <c r="E10" s="1126"/>
      <c r="F10" s="1112" t="str">
        <f>'はじめに（PC）'!D5&amp;""</f>
        <v>○○　○○</v>
      </c>
      <c r="G10" s="1113"/>
      <c r="H10" s="1113"/>
      <c r="I10" s="1113"/>
      <c r="J10" s="1113"/>
      <c r="K10" s="1113"/>
      <c r="L10" s="385"/>
      <c r="M10" s="386" t="s">
        <v>555</v>
      </c>
      <c r="Q10" s="377"/>
    </row>
    <row r="11" spans="1:17" s="378" customFormat="1" ht="11.25" customHeight="1" x14ac:dyDescent="0.2">
      <c r="D11" s="383"/>
      <c r="E11" s="383"/>
      <c r="F11" s="387"/>
      <c r="H11" s="387"/>
      <c r="I11" s="387"/>
      <c r="J11" s="387"/>
      <c r="K11" s="387"/>
      <c r="L11" s="387"/>
      <c r="M11" s="387"/>
    </row>
    <row r="12" spans="1:17" s="378" customFormat="1" ht="21.75" customHeight="1" x14ac:dyDescent="0.2">
      <c r="D12" s="1115" t="s">
        <v>262</v>
      </c>
      <c r="E12" s="1115"/>
      <c r="F12" s="1109" t="s">
        <v>1360</v>
      </c>
      <c r="G12" s="1110"/>
      <c r="H12" s="1110"/>
      <c r="I12" s="1110"/>
      <c r="J12" s="1110"/>
      <c r="K12" s="1110"/>
      <c r="L12" s="1110"/>
      <c r="M12" s="1111"/>
    </row>
    <row r="13" spans="1:17" s="378" customFormat="1" ht="30.75" customHeight="1" x14ac:dyDescent="0.2">
      <c r="D13" s="1126" t="s">
        <v>132</v>
      </c>
      <c r="E13" s="1126"/>
      <c r="F13" s="1112" t="str">
        <f>'はじめに（PC）'!D6&amp;""</f>
        <v>○○町○○</v>
      </c>
      <c r="G13" s="1113"/>
      <c r="H13" s="1113"/>
      <c r="I13" s="1113"/>
      <c r="J13" s="1113"/>
      <c r="K13" s="1113"/>
      <c r="L13" s="1113"/>
      <c r="M13" s="1114"/>
    </row>
    <row r="14" spans="1:17" s="378" customFormat="1" ht="20.25" customHeight="1" x14ac:dyDescent="0.2">
      <c r="E14" s="388"/>
    </row>
    <row r="15" spans="1:17" s="378" customFormat="1" ht="21.75" customHeight="1" x14ac:dyDescent="0.2">
      <c r="C15" s="388"/>
      <c r="D15" s="388"/>
      <c r="E15" s="388"/>
    </row>
    <row r="16" spans="1:17" s="378" customFormat="1" ht="21.75" customHeight="1" x14ac:dyDescent="0.2">
      <c r="D16" s="376" t="s">
        <v>556</v>
      </c>
      <c r="E16" s="1131" t="s">
        <v>557</v>
      </c>
      <c r="F16" s="1131"/>
      <c r="G16" s="1131"/>
      <c r="H16" s="1131"/>
      <c r="I16" s="1131"/>
      <c r="J16" s="1131"/>
      <c r="K16" s="1131"/>
      <c r="L16" s="1131"/>
      <c r="M16" s="1131"/>
      <c r="N16" s="1131"/>
      <c r="O16" s="1131"/>
    </row>
    <row r="17" spans="1:36" s="378" customFormat="1" ht="16.5" customHeight="1" x14ac:dyDescent="0.2">
      <c r="C17" s="379"/>
      <c r="D17" s="389"/>
      <c r="E17" s="389"/>
      <c r="F17" s="381"/>
      <c r="G17" s="381"/>
      <c r="H17" s="381"/>
      <c r="I17" s="381"/>
      <c r="J17" s="381"/>
      <c r="K17" s="381"/>
      <c r="L17" s="381"/>
      <c r="M17" s="381"/>
      <c r="N17" s="381"/>
      <c r="O17" s="381"/>
    </row>
    <row r="18" spans="1:36" s="378" customFormat="1" ht="21.75" customHeight="1" x14ac:dyDescent="0.2">
      <c r="D18" s="381" t="s">
        <v>133</v>
      </c>
      <c r="E18" s="380"/>
      <c r="F18" s="389"/>
      <c r="G18" s="389"/>
      <c r="H18" s="381"/>
      <c r="I18" s="381"/>
      <c r="J18" s="381"/>
      <c r="K18" s="381"/>
      <c r="L18" s="381"/>
      <c r="M18" s="381"/>
      <c r="N18" s="381"/>
      <c r="O18" s="381"/>
    </row>
    <row r="19" spans="1:36" s="378" customFormat="1" ht="21.75" customHeight="1" x14ac:dyDescent="0.2">
      <c r="D19" s="442" t="str">
        <f>'様式1-1号'!C18</f>
        <v>■</v>
      </c>
      <c r="E19" s="1134" t="s">
        <v>240</v>
      </c>
      <c r="F19" s="1135"/>
      <c r="G19" s="1135"/>
      <c r="H19" s="1135"/>
      <c r="I19" s="1135"/>
      <c r="J19" s="1135"/>
      <c r="K19" s="1135"/>
      <c r="L19" s="1135"/>
      <c r="M19" s="1136"/>
      <c r="N19" s="390" t="s">
        <v>135</v>
      </c>
    </row>
    <row r="20" spans="1:36" s="378" customFormat="1" ht="21.75" customHeight="1" x14ac:dyDescent="0.2">
      <c r="D20" s="443" t="str">
        <f>'様式1-1号'!C19</f>
        <v>□</v>
      </c>
      <c r="E20" s="1134" t="s">
        <v>847</v>
      </c>
      <c r="F20" s="1135"/>
      <c r="G20" s="1135"/>
      <c r="H20" s="1135"/>
      <c r="I20" s="1135"/>
      <c r="J20" s="1135"/>
      <c r="K20" s="1135"/>
      <c r="L20" s="1135"/>
      <c r="M20" s="1136"/>
      <c r="N20" s="390" t="s">
        <v>136</v>
      </c>
    </row>
    <row r="21" spans="1:36" s="378" customFormat="1" ht="21.75" customHeight="1" x14ac:dyDescent="0.2">
      <c r="D21" s="443" t="str">
        <f>'様式1-1号'!C20</f>
        <v>□</v>
      </c>
      <c r="E21" s="1134" t="s">
        <v>848</v>
      </c>
      <c r="F21" s="1135"/>
      <c r="G21" s="1135"/>
      <c r="H21" s="1135"/>
      <c r="I21" s="1135"/>
      <c r="J21" s="1135"/>
      <c r="K21" s="1135"/>
      <c r="L21" s="1135"/>
      <c r="M21" s="1136"/>
      <c r="N21" s="390" t="s">
        <v>136</v>
      </c>
    </row>
    <row r="22" spans="1:36" s="378" customFormat="1" ht="21.75" customHeight="1" x14ac:dyDescent="0.2">
      <c r="D22" s="443" t="str">
        <f>'様式1-1号'!C23</f>
        <v>□</v>
      </c>
      <c r="E22" s="1137" t="s">
        <v>849</v>
      </c>
      <c r="F22" s="1138"/>
      <c r="G22" s="1138"/>
      <c r="H22" s="1138"/>
      <c r="I22" s="1138"/>
      <c r="J22" s="1138"/>
      <c r="K22" s="1138"/>
      <c r="L22" s="1138"/>
      <c r="M22" s="1139"/>
      <c r="N22" s="390" t="s">
        <v>136</v>
      </c>
    </row>
    <row r="23" spans="1:36" s="378" customFormat="1" ht="28.5" customHeight="1" x14ac:dyDescent="0.2">
      <c r="C23" s="391"/>
      <c r="D23" s="391" t="s">
        <v>137</v>
      </c>
      <c r="E23" s="392"/>
      <c r="F23" s="392"/>
      <c r="G23" s="392"/>
      <c r="H23" s="393"/>
      <c r="I23" s="392"/>
      <c r="J23" s="392"/>
      <c r="K23" s="392"/>
      <c r="L23" s="392"/>
      <c r="M23" s="392"/>
      <c r="N23" s="392"/>
      <c r="O23" s="392"/>
    </row>
    <row r="24" spans="1:36" s="378" customFormat="1" ht="48.75" customHeight="1" x14ac:dyDescent="0.2">
      <c r="C24" s="391"/>
      <c r="D24" s="394"/>
      <c r="E24" s="392"/>
      <c r="F24" s="392"/>
      <c r="G24" s="392"/>
      <c r="H24" s="392"/>
      <c r="I24" s="392"/>
      <c r="J24" s="392"/>
      <c r="K24" s="392"/>
      <c r="L24" s="392"/>
      <c r="M24" s="392"/>
      <c r="N24" s="392"/>
      <c r="O24" s="392"/>
    </row>
    <row r="25" spans="1:36" s="378" customFormat="1" ht="14.25" customHeight="1" x14ac:dyDescent="0.2">
      <c r="C25" s="391" t="s">
        <v>558</v>
      </c>
      <c r="D25" s="391"/>
      <c r="E25" s="391"/>
      <c r="F25" s="391"/>
      <c r="G25" s="391"/>
      <c r="H25" s="391"/>
      <c r="I25" s="391"/>
      <c r="J25" s="391"/>
      <c r="K25" s="391"/>
      <c r="L25" s="391"/>
      <c r="M25" s="391"/>
      <c r="N25" s="391"/>
      <c r="O25" s="391"/>
    </row>
    <row r="26" spans="1:36" s="378" customFormat="1" ht="45.75" customHeight="1" x14ac:dyDescent="0.2">
      <c r="A26" s="395"/>
      <c r="B26" s="395"/>
      <c r="C26" s="1106" t="s">
        <v>559</v>
      </c>
      <c r="D26" s="1106"/>
      <c r="E26" s="1106"/>
      <c r="F26" s="1106"/>
      <c r="G26" s="1106"/>
      <c r="H26" s="1106"/>
      <c r="I26" s="1106"/>
      <c r="J26" s="1106"/>
      <c r="K26" s="1106"/>
      <c r="L26" s="1106"/>
      <c r="M26" s="1106"/>
      <c r="N26" s="1106"/>
      <c r="O26" s="1106"/>
    </row>
    <row r="27" spans="1:36" ht="19.5" customHeight="1" x14ac:dyDescent="0.2">
      <c r="A27" s="397" t="s">
        <v>44</v>
      </c>
      <c r="B27" s="398"/>
      <c r="C27" s="398"/>
      <c r="D27" s="398"/>
      <c r="E27" s="398"/>
      <c r="F27" s="398"/>
      <c r="G27" s="398"/>
      <c r="H27" s="398"/>
      <c r="I27" s="398"/>
      <c r="J27" s="381"/>
      <c r="K27" s="381"/>
      <c r="L27" s="381"/>
      <c r="M27" s="381"/>
      <c r="N27" s="381"/>
      <c r="O27" s="381"/>
    </row>
    <row r="28" spans="1:36" ht="28.5" customHeight="1" x14ac:dyDescent="0.2">
      <c r="A28" s="397"/>
      <c r="B28" s="1106" t="s">
        <v>265</v>
      </c>
      <c r="C28" s="1106"/>
      <c r="D28" s="1106"/>
      <c r="E28" s="1106"/>
      <c r="F28" s="1106"/>
      <c r="G28" s="1106"/>
      <c r="H28" s="1106"/>
      <c r="I28" s="1106"/>
      <c r="J28" s="1106"/>
      <c r="K28" s="1106"/>
      <c r="L28" s="1106"/>
      <c r="M28" s="1106"/>
      <c r="N28" s="1106"/>
      <c r="O28" s="1106"/>
      <c r="P28" s="399"/>
      <c r="Q28" s="399"/>
      <c r="R28" s="399"/>
      <c r="S28" s="399"/>
      <c r="T28" s="399"/>
      <c r="U28" s="399"/>
      <c r="V28" s="399"/>
      <c r="W28" s="399"/>
      <c r="X28" s="399"/>
      <c r="Y28" s="399"/>
      <c r="Z28" s="399"/>
      <c r="AA28" s="399"/>
      <c r="AB28" s="399"/>
      <c r="AC28" s="399"/>
      <c r="AD28" s="399"/>
      <c r="AE28" s="399"/>
      <c r="AF28" s="399"/>
      <c r="AG28" s="399"/>
      <c r="AH28" s="399"/>
      <c r="AI28" s="399"/>
      <c r="AJ28" s="399"/>
    </row>
    <row r="29" spans="1:36" ht="20.25" customHeight="1" x14ac:dyDescent="0.2">
      <c r="A29" s="397"/>
      <c r="B29" s="376" t="s">
        <v>974</v>
      </c>
      <c r="C29" s="376"/>
      <c r="D29" s="381"/>
      <c r="E29" s="381"/>
      <c r="F29" s="400"/>
      <c r="G29" s="400"/>
      <c r="H29" s="401"/>
      <c r="I29" s="401"/>
      <c r="J29" s="381"/>
      <c r="K29" s="381"/>
      <c r="L29" s="381"/>
      <c r="M29" s="381"/>
      <c r="N29" s="381"/>
      <c r="O29" s="381"/>
    </row>
    <row r="30" spans="1:36" ht="31.5" customHeight="1" x14ac:dyDescent="0.2">
      <c r="A30" s="402"/>
      <c r="B30" s="1120"/>
      <c r="C30" s="1121"/>
      <c r="D30" s="1140" t="s">
        <v>43</v>
      </c>
      <c r="E30" s="1117"/>
      <c r="F30" s="1116" t="s">
        <v>42</v>
      </c>
      <c r="G30" s="1117"/>
      <c r="H30" s="1118" t="s">
        <v>139</v>
      </c>
      <c r="I30" s="1119"/>
      <c r="J30" s="1116" t="s">
        <v>732</v>
      </c>
      <c r="K30" s="1117"/>
      <c r="L30" s="1159" t="s">
        <v>732</v>
      </c>
      <c r="M30" s="1160"/>
      <c r="N30" s="381"/>
      <c r="O30" s="381"/>
    </row>
    <row r="31" spans="1:36" ht="9" customHeight="1" x14ac:dyDescent="0.2">
      <c r="A31" s="402"/>
      <c r="B31" s="1085" t="s">
        <v>140</v>
      </c>
      <c r="C31" s="1086"/>
      <c r="D31" s="403"/>
      <c r="E31" s="404"/>
      <c r="F31" s="403"/>
      <c r="G31" s="404"/>
      <c r="H31" s="1081"/>
      <c r="I31" s="1105"/>
      <c r="J31" s="403"/>
      <c r="K31" s="404"/>
      <c r="L31" s="403"/>
      <c r="M31" s="404"/>
      <c r="N31" s="405"/>
      <c r="O31" s="381"/>
    </row>
    <row r="32" spans="1:36" ht="22.5" customHeight="1" x14ac:dyDescent="0.2">
      <c r="A32" s="402"/>
      <c r="B32" s="1087"/>
      <c r="C32" s="1088"/>
      <c r="D32" s="406" t="s">
        <v>1027</v>
      </c>
      <c r="E32" s="407">
        <v>7</v>
      </c>
      <c r="F32" s="406" t="s">
        <v>1027</v>
      </c>
      <c r="G32" s="407">
        <v>11</v>
      </c>
      <c r="H32" s="1107">
        <f>G32-E32+1</f>
        <v>5</v>
      </c>
      <c r="I32" s="1108"/>
      <c r="J32" s="406"/>
      <c r="K32" s="407"/>
      <c r="L32" s="406"/>
      <c r="M32" s="407"/>
      <c r="N32" s="405"/>
      <c r="O32" s="381"/>
    </row>
    <row r="33" spans="1:18" ht="6.75" customHeight="1" x14ac:dyDescent="0.2">
      <c r="A33" s="402"/>
      <c r="B33" s="1085" t="s">
        <v>291</v>
      </c>
      <c r="C33" s="1086"/>
      <c r="D33" s="403"/>
      <c r="E33" s="404"/>
      <c r="F33" s="403"/>
      <c r="G33" s="404"/>
      <c r="H33" s="1081"/>
      <c r="I33" s="1105"/>
      <c r="J33" s="403"/>
      <c r="K33" s="404"/>
      <c r="L33" s="403"/>
      <c r="M33" s="404"/>
      <c r="N33" s="405"/>
      <c r="O33" s="381"/>
    </row>
    <row r="34" spans="1:18" ht="22.5" customHeight="1" x14ac:dyDescent="0.2">
      <c r="A34" s="402"/>
      <c r="B34" s="1087"/>
      <c r="C34" s="1088"/>
      <c r="D34" s="406" t="s">
        <v>1027</v>
      </c>
      <c r="E34" s="407">
        <v>7</v>
      </c>
      <c r="F34" s="406" t="s">
        <v>1027</v>
      </c>
      <c r="G34" s="407">
        <v>11</v>
      </c>
      <c r="H34" s="1107">
        <f>G34-E34+1</f>
        <v>5</v>
      </c>
      <c r="I34" s="1108"/>
      <c r="J34" s="406"/>
      <c r="K34" s="407"/>
      <c r="L34" s="406"/>
      <c r="M34" s="407"/>
      <c r="N34" s="405"/>
      <c r="O34" s="381"/>
    </row>
    <row r="35" spans="1:18" ht="6.75" customHeight="1" x14ac:dyDescent="0.2">
      <c r="A35" s="402"/>
      <c r="B35" s="1085" t="s">
        <v>292</v>
      </c>
      <c r="C35" s="1086"/>
      <c r="D35" s="403"/>
      <c r="E35" s="404"/>
      <c r="F35" s="403"/>
      <c r="G35" s="404"/>
      <c r="H35" s="1081"/>
      <c r="I35" s="1082"/>
      <c r="J35" s="403"/>
      <c r="K35" s="404"/>
      <c r="L35" s="403"/>
      <c r="M35" s="404"/>
      <c r="N35" s="405"/>
      <c r="O35" s="381"/>
    </row>
    <row r="36" spans="1:18" ht="22.5" customHeight="1" x14ac:dyDescent="0.2">
      <c r="A36" s="402"/>
      <c r="B36" s="1087"/>
      <c r="C36" s="1088"/>
      <c r="D36" s="406" t="s">
        <v>1027</v>
      </c>
      <c r="E36" s="407">
        <v>7</v>
      </c>
      <c r="F36" s="406" t="s">
        <v>1027</v>
      </c>
      <c r="G36" s="407">
        <v>11</v>
      </c>
      <c r="H36" s="1107">
        <f>G36-E36+1</f>
        <v>5</v>
      </c>
      <c r="I36" s="1108"/>
      <c r="J36" s="406"/>
      <c r="K36" s="407"/>
      <c r="L36" s="406"/>
      <c r="M36" s="407"/>
      <c r="N36" s="405"/>
      <c r="O36" s="381"/>
    </row>
    <row r="37" spans="1:18" ht="9" customHeight="1" x14ac:dyDescent="0.2">
      <c r="A37" s="402"/>
      <c r="B37" s="1085" t="s">
        <v>141</v>
      </c>
      <c r="C37" s="1086"/>
      <c r="D37" s="408"/>
      <c r="E37" s="409"/>
      <c r="F37" s="408"/>
      <c r="G37" s="409"/>
      <c r="H37" s="1081"/>
      <c r="I37" s="1082"/>
      <c r="J37" s="408"/>
      <c r="K37" s="409"/>
      <c r="L37" s="408"/>
      <c r="M37" s="409"/>
      <c r="N37" s="405"/>
      <c r="O37" s="381"/>
    </row>
    <row r="38" spans="1:18" ht="22.5" customHeight="1" x14ac:dyDescent="0.2">
      <c r="A38" s="402"/>
      <c r="B38" s="1087"/>
      <c r="C38" s="1088"/>
      <c r="D38" s="410"/>
      <c r="E38" s="411"/>
      <c r="F38" s="410"/>
      <c r="G38" s="411"/>
      <c r="H38" s="1132">
        <v>0</v>
      </c>
      <c r="I38" s="1133"/>
      <c r="J38" s="410"/>
      <c r="K38" s="411"/>
      <c r="L38" s="410"/>
      <c r="M38" s="411"/>
      <c r="N38" s="405"/>
      <c r="O38" s="381"/>
    </row>
    <row r="39" spans="1:18" ht="9" customHeight="1" x14ac:dyDescent="0.2">
      <c r="A39" s="402"/>
      <c r="B39" s="1085" t="s">
        <v>142</v>
      </c>
      <c r="C39" s="1086"/>
      <c r="D39" s="408"/>
      <c r="E39" s="409"/>
      <c r="F39" s="408"/>
      <c r="G39" s="409"/>
      <c r="H39" s="1081"/>
      <c r="I39" s="1082"/>
      <c r="J39" s="408"/>
      <c r="K39" s="409"/>
      <c r="L39" s="408"/>
      <c r="M39" s="409"/>
      <c r="N39" s="405"/>
      <c r="O39" s="381"/>
    </row>
    <row r="40" spans="1:18" ht="22.5" customHeight="1" x14ac:dyDescent="0.2">
      <c r="A40" s="402"/>
      <c r="B40" s="1087"/>
      <c r="C40" s="1088"/>
      <c r="D40" s="410"/>
      <c r="E40" s="411"/>
      <c r="F40" s="410"/>
      <c r="G40" s="411"/>
      <c r="H40" s="1132">
        <v>0</v>
      </c>
      <c r="I40" s="1133"/>
      <c r="J40" s="410"/>
      <c r="K40" s="411"/>
      <c r="L40" s="410"/>
      <c r="M40" s="411"/>
      <c r="N40" s="405"/>
      <c r="O40" s="381"/>
    </row>
    <row r="41" spans="1:18" s="412" customFormat="1" ht="22.5" customHeight="1" x14ac:dyDescent="0.2">
      <c r="A41" s="397"/>
      <c r="B41" s="376" t="s">
        <v>975</v>
      </c>
      <c r="N41" s="413"/>
      <c r="O41" s="413"/>
      <c r="R41" s="414"/>
    </row>
    <row r="42" spans="1:18" ht="21" customHeight="1" x14ac:dyDescent="0.2">
      <c r="A42" s="415"/>
      <c r="B42" s="1096" t="s">
        <v>560</v>
      </c>
      <c r="C42" s="1097"/>
      <c r="D42" s="416"/>
      <c r="E42" s="417"/>
      <c r="F42" s="417"/>
      <c r="G42" s="417"/>
      <c r="H42" s="417"/>
      <c r="I42" s="417"/>
      <c r="J42" s="417"/>
      <c r="K42" s="418"/>
      <c r="L42" s="1161" t="s">
        <v>115</v>
      </c>
      <c r="M42" s="1162"/>
      <c r="N42" s="1127" t="s">
        <v>1154</v>
      </c>
      <c r="O42" s="1129" t="s">
        <v>1002</v>
      </c>
    </row>
    <row r="43" spans="1:18" ht="21" customHeight="1" x14ac:dyDescent="0.2">
      <c r="A43" s="415"/>
      <c r="B43" s="1098"/>
      <c r="C43" s="1099"/>
      <c r="D43" s="1083" t="s">
        <v>37</v>
      </c>
      <c r="E43" s="1084"/>
      <c r="F43" s="1083" t="s">
        <v>41</v>
      </c>
      <c r="G43" s="1084"/>
      <c r="H43" s="1083" t="s">
        <v>40</v>
      </c>
      <c r="I43" s="1084"/>
      <c r="J43" s="1083" t="s">
        <v>143</v>
      </c>
      <c r="K43" s="1084"/>
      <c r="L43" s="1163"/>
      <c r="M43" s="1164"/>
      <c r="N43" s="1128"/>
      <c r="O43" s="1130"/>
    </row>
    <row r="44" spans="1:18" ht="9" customHeight="1" x14ac:dyDescent="0.2">
      <c r="A44" s="415"/>
      <c r="B44" s="419"/>
      <c r="C44" s="1123" t="s">
        <v>249</v>
      </c>
      <c r="D44" s="1148"/>
      <c r="E44" s="1149"/>
      <c r="F44" s="1148"/>
      <c r="G44" s="1149"/>
      <c r="H44" s="1148"/>
      <c r="I44" s="1149"/>
      <c r="J44" s="1141"/>
      <c r="K44" s="1142"/>
      <c r="L44" s="1169">
        <f>SUM(D44:H44)</f>
        <v>0</v>
      </c>
      <c r="M44" s="1170"/>
      <c r="N44" s="421"/>
      <c r="O44" s="446"/>
    </row>
    <row r="45" spans="1:18" ht="22.5" customHeight="1" x14ac:dyDescent="0.2">
      <c r="A45" s="415"/>
      <c r="B45" s="419"/>
      <c r="C45" s="1124"/>
      <c r="D45" s="1101">
        <v>5000</v>
      </c>
      <c r="E45" s="1102"/>
      <c r="F45" s="1101">
        <v>3000</v>
      </c>
      <c r="G45" s="1102"/>
      <c r="H45" s="1101">
        <v>100</v>
      </c>
      <c r="I45" s="1102"/>
      <c r="J45" s="1143"/>
      <c r="K45" s="1144"/>
      <c r="L45" s="1167">
        <f>SUM(D45:I45)</f>
        <v>8100</v>
      </c>
      <c r="M45" s="1168"/>
      <c r="N45" s="422"/>
      <c r="O45" s="445">
        <f>SUM(活動計画書!I16,活動計画書!I33,'加算措置（みどり加算除く）'!I9,'加算措置（みどり加算除く）'!I34,'加算措置（みどり加算除く）'!I66)+IF('加算措置（みどり加算除く）'!I75="○",'加算措置（みどり加算除く）'!M75,0)+IF('加算措置（みどり加算除く）'!I76="○",'加算措置（みどり加算除く）'!M76,0)+IF('加算措置（みどり加算除く）'!I77="○",'加算措置（みどり加算除く）'!M77,0)+'加算措置（みどり加算除く）'!O100</f>
        <v>3726800</v>
      </c>
    </row>
    <row r="46" spans="1:18" ht="9" customHeight="1" x14ac:dyDescent="0.2">
      <c r="A46" s="415"/>
      <c r="B46" s="419"/>
      <c r="C46" s="1156" t="s">
        <v>248</v>
      </c>
      <c r="D46" s="1145"/>
      <c r="E46" s="1150"/>
      <c r="F46" s="1145"/>
      <c r="G46" s="1150"/>
      <c r="H46" s="1145"/>
      <c r="I46" s="1150"/>
      <c r="J46" s="1145"/>
      <c r="K46" s="1150"/>
      <c r="L46" s="1169">
        <f>SUM(D46:K46)</f>
        <v>0</v>
      </c>
      <c r="M46" s="1170"/>
      <c r="N46" s="420"/>
      <c r="O46" s="423"/>
    </row>
    <row r="47" spans="1:18" ht="20" customHeight="1" x14ac:dyDescent="0.2">
      <c r="A47" s="415"/>
      <c r="B47" s="419"/>
      <c r="C47" s="1157"/>
      <c r="D47" s="1153">
        <v>0</v>
      </c>
      <c r="E47" s="1154"/>
      <c r="F47" s="1153">
        <v>0</v>
      </c>
      <c r="G47" s="1154"/>
      <c r="H47" s="1153">
        <v>0</v>
      </c>
      <c r="I47" s="1154"/>
      <c r="J47" s="1153">
        <v>0</v>
      </c>
      <c r="K47" s="1154"/>
      <c r="L47" s="1165">
        <f>SUM(D47:J47)</f>
        <v>0</v>
      </c>
      <c r="M47" s="1166"/>
      <c r="N47" s="1151">
        <v>0</v>
      </c>
      <c r="O47" s="1177">
        <v>0</v>
      </c>
    </row>
    <row r="48" spans="1:18" ht="9" customHeight="1" x14ac:dyDescent="0.2">
      <c r="A48" s="415"/>
      <c r="B48" s="424"/>
      <c r="C48" s="1157"/>
      <c r="D48" s="1171" t="s">
        <v>144</v>
      </c>
      <c r="E48" s="425"/>
      <c r="F48" s="1173" t="s">
        <v>144</v>
      </c>
      <c r="G48" s="425"/>
      <c r="H48" s="1173" t="s">
        <v>144</v>
      </c>
      <c r="I48" s="425"/>
      <c r="J48" s="1173" t="s">
        <v>144</v>
      </c>
      <c r="K48" s="425"/>
      <c r="L48" s="1165"/>
      <c r="M48" s="1166"/>
      <c r="N48" s="1151"/>
      <c r="O48" s="1177"/>
    </row>
    <row r="49" spans="1:35" ht="20" customHeight="1" x14ac:dyDescent="0.2">
      <c r="A49" s="415"/>
      <c r="B49" s="426"/>
      <c r="C49" s="1158"/>
      <c r="D49" s="1172"/>
      <c r="E49" s="427"/>
      <c r="F49" s="1174"/>
      <c r="G49" s="427"/>
      <c r="H49" s="1174"/>
      <c r="I49" s="427"/>
      <c r="J49" s="1174"/>
      <c r="K49" s="427"/>
      <c r="L49" s="1167"/>
      <c r="M49" s="1168"/>
      <c r="N49" s="1152"/>
      <c r="O49" s="1178"/>
    </row>
    <row r="50" spans="1:35" ht="10.5" customHeight="1" x14ac:dyDescent="0.2">
      <c r="A50" s="415"/>
      <c r="B50" s="1089" t="s">
        <v>145</v>
      </c>
      <c r="C50" s="1091" t="s">
        <v>264</v>
      </c>
      <c r="D50" s="1145">
        <v>0</v>
      </c>
      <c r="E50" s="1146"/>
      <c r="F50" s="1146"/>
      <c r="G50" s="1146"/>
      <c r="H50" s="1146"/>
      <c r="I50" s="1146"/>
      <c r="J50" s="1146"/>
      <c r="K50" s="1146"/>
      <c r="L50" s="1146"/>
      <c r="M50" s="1146"/>
      <c r="N50" s="1147"/>
      <c r="O50" s="423"/>
    </row>
    <row r="51" spans="1:35" ht="24" customHeight="1" x14ac:dyDescent="0.2">
      <c r="A51" s="415"/>
      <c r="B51" s="1090"/>
      <c r="C51" s="1092"/>
      <c r="D51" s="1093">
        <v>0</v>
      </c>
      <c r="E51" s="1094"/>
      <c r="F51" s="1094"/>
      <c r="G51" s="1094"/>
      <c r="H51" s="1094"/>
      <c r="I51" s="1094"/>
      <c r="J51" s="1094"/>
      <c r="K51" s="1094"/>
      <c r="L51" s="1094"/>
      <c r="M51" s="1094"/>
      <c r="N51" s="1095"/>
      <c r="O51" s="428">
        <v>0</v>
      </c>
    </row>
    <row r="52" spans="1:35" ht="41.25" customHeight="1" x14ac:dyDescent="0.2">
      <c r="A52" s="415"/>
      <c r="B52" s="1079" t="s">
        <v>973</v>
      </c>
      <c r="C52" s="1079"/>
      <c r="D52" s="1079"/>
      <c r="E52" s="1079"/>
      <c r="F52" s="1079"/>
      <c r="G52" s="1079"/>
      <c r="H52" s="1079"/>
      <c r="I52" s="1079"/>
      <c r="J52" s="1079"/>
      <c r="K52" s="1079"/>
      <c r="L52" s="1079"/>
      <c r="M52" s="1079"/>
      <c r="N52" s="1079"/>
      <c r="O52" s="1079"/>
      <c r="P52" s="429"/>
      <c r="Q52" s="429"/>
      <c r="R52" s="429"/>
      <c r="S52" s="429"/>
      <c r="T52" s="429"/>
      <c r="U52" s="429"/>
      <c r="V52" s="429"/>
      <c r="W52" s="429"/>
      <c r="X52" s="429"/>
      <c r="Y52" s="429"/>
      <c r="Z52" s="429"/>
      <c r="AA52" s="429"/>
      <c r="AB52" s="429"/>
      <c r="AC52" s="429"/>
      <c r="AD52" s="429"/>
      <c r="AE52" s="429"/>
      <c r="AF52" s="429"/>
      <c r="AG52" s="429"/>
      <c r="AH52" s="429"/>
      <c r="AI52" s="429"/>
    </row>
    <row r="53" spans="1:35" s="378" customFormat="1" ht="20.5" customHeight="1" x14ac:dyDescent="0.2">
      <c r="A53" s="430"/>
      <c r="B53" s="2277" t="s">
        <v>146</v>
      </c>
      <c r="C53" s="2278"/>
      <c r="D53" s="2278"/>
      <c r="E53" s="2279"/>
      <c r="F53" s="2280" t="s">
        <v>15</v>
      </c>
      <c r="G53" s="2281"/>
      <c r="H53" s="2281"/>
      <c r="I53" s="2282"/>
      <c r="J53" s="2280" t="s">
        <v>16</v>
      </c>
      <c r="K53" s="2282"/>
      <c r="L53" s="1713" t="s">
        <v>17</v>
      </c>
      <c r="M53" s="1713"/>
      <c r="O53" s="1155" t="s">
        <v>1003</v>
      </c>
    </row>
    <row r="54" spans="1:35" s="378" customFormat="1" ht="20.5" customHeight="1" x14ac:dyDescent="0.2">
      <c r="A54" s="430"/>
      <c r="B54" s="2283"/>
      <c r="C54" s="2284"/>
      <c r="D54" s="2284"/>
      <c r="E54" s="2285"/>
      <c r="F54" s="2286"/>
      <c r="G54" s="2287"/>
      <c r="H54" s="2288" t="s">
        <v>1426</v>
      </c>
      <c r="I54" s="2289"/>
      <c r="J54" s="2290"/>
      <c r="K54" s="2291"/>
      <c r="L54" s="1713"/>
      <c r="M54" s="1713"/>
      <c r="O54" s="1155"/>
    </row>
    <row r="55" spans="1:35" s="378" customFormat="1" ht="9" customHeight="1" x14ac:dyDescent="0.2">
      <c r="A55" s="430"/>
      <c r="B55" s="2283"/>
      <c r="C55" s="2284"/>
      <c r="D55" s="2284"/>
      <c r="E55" s="2285"/>
      <c r="F55" s="2292"/>
      <c r="G55" s="2292"/>
      <c r="H55" s="2293"/>
      <c r="I55" s="2293"/>
      <c r="J55" s="2292"/>
      <c r="K55" s="2292"/>
      <c r="L55" s="2294">
        <v>2</v>
      </c>
      <c r="M55" s="2294"/>
      <c r="O55" s="1155"/>
    </row>
    <row r="56" spans="1:35" s="378" customFormat="1" ht="22.5" customHeight="1" x14ac:dyDescent="0.2">
      <c r="A56" s="430"/>
      <c r="B56" s="2283"/>
      <c r="C56" s="2284"/>
      <c r="D56" s="2284"/>
      <c r="E56" s="2285"/>
      <c r="F56" s="2295">
        <v>20</v>
      </c>
      <c r="G56" s="2296"/>
      <c r="H56" s="2297">
        <v>7</v>
      </c>
      <c r="I56" s="2297"/>
      <c r="J56" s="2296">
        <v>20</v>
      </c>
      <c r="K56" s="2296"/>
      <c r="L56" s="2294"/>
      <c r="M56" s="2294"/>
      <c r="O56" s="1155"/>
    </row>
    <row r="57" spans="1:35" s="378" customFormat="1" ht="9" customHeight="1" x14ac:dyDescent="0.2">
      <c r="A57" s="430"/>
      <c r="B57" s="2298"/>
      <c r="C57" s="2299" t="s">
        <v>733</v>
      </c>
      <c r="D57" s="2300"/>
      <c r="E57" s="2301"/>
      <c r="F57" s="2302"/>
      <c r="G57" s="2302"/>
      <c r="H57" s="2303"/>
      <c r="I57" s="2303"/>
      <c r="J57" s="2302"/>
      <c r="K57" s="2302"/>
      <c r="L57" s="2294">
        <v>1</v>
      </c>
      <c r="M57" s="2294"/>
      <c r="O57" s="447"/>
    </row>
    <row r="58" spans="1:35" s="378" customFormat="1" ht="22.5" customHeight="1" x14ac:dyDescent="0.2">
      <c r="A58" s="430"/>
      <c r="B58" s="2304"/>
      <c r="C58" s="2305"/>
      <c r="D58" s="2306"/>
      <c r="E58" s="2307"/>
      <c r="F58" s="2296">
        <v>0.5</v>
      </c>
      <c r="G58" s="2296"/>
      <c r="H58" s="2297">
        <v>0.1</v>
      </c>
      <c r="I58" s="2297"/>
      <c r="J58" s="2296">
        <v>0.1</v>
      </c>
      <c r="K58" s="2296"/>
      <c r="L58" s="2294"/>
      <c r="M58" s="2294"/>
      <c r="O58" s="444">
        <f>活動計画書!I47</f>
        <v>2000000</v>
      </c>
    </row>
    <row r="59" spans="1:35" s="378" customFormat="1" ht="18" customHeight="1" x14ac:dyDescent="0.2">
      <c r="A59" s="430"/>
      <c r="B59" s="1122" t="s">
        <v>752</v>
      </c>
      <c r="C59" s="1122"/>
      <c r="D59" s="1122"/>
      <c r="E59" s="1122"/>
      <c r="F59" s="1122"/>
      <c r="G59" s="1122"/>
      <c r="H59" s="1122"/>
      <c r="I59" s="1122"/>
      <c r="J59" s="1122"/>
      <c r="K59" s="1122"/>
      <c r="L59" s="1122"/>
      <c r="M59" s="1122"/>
      <c r="N59" s="1122"/>
      <c r="O59" s="1122"/>
    </row>
    <row r="60" spans="1:35" ht="24" customHeight="1" x14ac:dyDescent="0.2">
      <c r="B60" s="412" t="s">
        <v>976</v>
      </c>
      <c r="O60" s="1155" t="s">
        <v>1155</v>
      </c>
    </row>
    <row r="61" spans="1:35" s="434" customFormat="1" ht="24" customHeight="1" x14ac:dyDescent="0.2">
      <c r="A61" s="432"/>
      <c r="B61" s="433" t="s">
        <v>147</v>
      </c>
      <c r="E61" s="435"/>
      <c r="O61" s="1155"/>
    </row>
    <row r="62" spans="1:35" ht="24" customHeight="1" x14ac:dyDescent="0.2">
      <c r="B62" s="412" t="s">
        <v>977</v>
      </c>
      <c r="O62" s="448">
        <v>16000</v>
      </c>
    </row>
    <row r="63" spans="1:35" ht="24" customHeight="1" x14ac:dyDescent="0.2">
      <c r="A63" s="432"/>
      <c r="B63" s="1078" t="s">
        <v>979</v>
      </c>
      <c r="C63" s="1078"/>
      <c r="D63" s="1078"/>
      <c r="E63" s="1078"/>
      <c r="F63" s="1078"/>
      <c r="G63" s="1078"/>
      <c r="H63" s="1078"/>
      <c r="I63" s="1078"/>
      <c r="J63" s="1078"/>
      <c r="K63" s="1078"/>
      <c r="L63" s="1078"/>
      <c r="M63" s="1078"/>
      <c r="N63" s="1078"/>
      <c r="O63" s="1078"/>
    </row>
    <row r="64" spans="1:35" ht="24" customHeight="1" x14ac:dyDescent="0.2">
      <c r="B64" s="412" t="s">
        <v>978</v>
      </c>
      <c r="D64" s="412"/>
      <c r="E64" s="412"/>
      <c r="F64" s="412"/>
      <c r="G64" s="412"/>
      <c r="H64" s="412"/>
      <c r="I64" s="412"/>
      <c r="J64" s="412"/>
      <c r="K64" s="412"/>
      <c r="L64" s="412"/>
      <c r="M64" s="412"/>
    </row>
    <row r="65" spans="2:34" ht="30" customHeight="1" x14ac:dyDescent="0.2">
      <c r="B65" s="1100" t="s">
        <v>1073</v>
      </c>
      <c r="C65" s="1100"/>
      <c r="D65" s="1100"/>
      <c r="E65" s="1100"/>
      <c r="F65" s="436"/>
      <c r="G65" s="436"/>
      <c r="H65" s="436"/>
    </row>
    <row r="66" spans="2:34" ht="9" customHeight="1" x14ac:dyDescent="0.2">
      <c r="B66" s="1073">
        <f>L44+L46-D66</f>
        <v>0</v>
      </c>
      <c r="C66" s="1074"/>
      <c r="D66" s="1074"/>
      <c r="E66" s="1075"/>
      <c r="F66" s="437"/>
      <c r="G66" s="437"/>
      <c r="H66" s="437"/>
    </row>
    <row r="67" spans="2:34" ht="22.5" customHeight="1" x14ac:dyDescent="0.2">
      <c r="B67" s="1076">
        <v>500</v>
      </c>
      <c r="C67" s="1076"/>
      <c r="D67" s="1076"/>
      <c r="E67" s="1076"/>
      <c r="F67" s="438"/>
      <c r="G67" s="438"/>
      <c r="H67" s="438"/>
      <c r="I67" s="399"/>
      <c r="J67" s="399"/>
      <c r="K67" s="399"/>
      <c r="L67" s="399"/>
      <c r="M67" s="399"/>
      <c r="N67" s="399"/>
      <c r="O67" s="399"/>
      <c r="P67" s="399"/>
      <c r="Q67" s="399"/>
      <c r="R67" s="399"/>
      <c r="S67" s="399"/>
      <c r="T67" s="399"/>
      <c r="U67" s="399"/>
      <c r="V67" s="399"/>
    </row>
    <row r="68" spans="2:34" ht="31.5" customHeight="1" x14ac:dyDescent="0.2">
      <c r="B68" s="1077" t="s">
        <v>266</v>
      </c>
      <c r="C68" s="1077"/>
      <c r="D68" s="1077"/>
      <c r="E68" s="1077"/>
      <c r="F68" s="1077"/>
      <c r="G68" s="1077"/>
      <c r="H68" s="1077"/>
      <c r="I68" s="1077"/>
      <c r="J68" s="1077"/>
      <c r="K68" s="1077"/>
      <c r="L68" s="1077"/>
      <c r="M68" s="1077"/>
      <c r="N68" s="1077"/>
      <c r="O68" s="1077"/>
      <c r="P68" s="399"/>
      <c r="Q68" s="399"/>
      <c r="R68" s="399"/>
      <c r="S68" s="399"/>
      <c r="T68" s="399"/>
      <c r="U68" s="399"/>
      <c r="V68" s="399"/>
      <c r="W68" s="399"/>
      <c r="X68" s="399"/>
      <c r="Y68" s="399"/>
      <c r="Z68" s="399"/>
      <c r="AA68" s="399"/>
      <c r="AB68" s="399"/>
      <c r="AC68" s="399"/>
      <c r="AD68" s="399"/>
      <c r="AE68" s="399"/>
      <c r="AF68" s="399"/>
      <c r="AG68" s="399"/>
      <c r="AH68" s="399"/>
    </row>
    <row r="69" spans="2:34" ht="15" customHeight="1" x14ac:dyDescent="0.2">
      <c r="B69" s="440" t="s">
        <v>138</v>
      </c>
      <c r="C69" s="391"/>
      <c r="D69" s="391"/>
      <c r="E69" s="391"/>
      <c r="F69" s="391"/>
      <c r="G69" s="391"/>
      <c r="H69" s="391"/>
      <c r="I69" s="391"/>
      <c r="J69" s="391"/>
      <c r="K69" s="391"/>
      <c r="L69" s="391"/>
      <c r="M69" s="391"/>
      <c r="N69" s="391"/>
    </row>
    <row r="70" spans="2:34" ht="24.75" customHeight="1" x14ac:dyDescent="0.2">
      <c r="B70" s="1077" t="s">
        <v>856</v>
      </c>
      <c r="C70" s="1077"/>
      <c r="D70" s="1077"/>
      <c r="E70" s="1077"/>
      <c r="F70" s="1077"/>
      <c r="G70" s="1077"/>
      <c r="H70" s="1077"/>
      <c r="I70" s="1077"/>
      <c r="J70" s="1077"/>
      <c r="K70" s="1077"/>
      <c r="L70" s="1077"/>
      <c r="M70" s="1077"/>
      <c r="N70" s="1077"/>
      <c r="O70" s="1077"/>
      <c r="P70" s="399"/>
      <c r="Q70" s="399"/>
      <c r="R70" s="399"/>
      <c r="S70" s="399"/>
      <c r="T70" s="399"/>
      <c r="U70" s="399"/>
      <c r="V70" s="399"/>
      <c r="W70" s="399"/>
      <c r="X70" s="399"/>
      <c r="Y70" s="399"/>
      <c r="Z70" s="399"/>
      <c r="AA70" s="399"/>
      <c r="AB70" s="399"/>
      <c r="AC70" s="399"/>
      <c r="AD70" s="399"/>
      <c r="AE70" s="399"/>
      <c r="AF70" s="399"/>
      <c r="AG70" s="399"/>
      <c r="AH70" s="399"/>
    </row>
    <row r="107" spans="2:17" ht="22.5" customHeight="1" x14ac:dyDescent="0.2">
      <c r="B107" s="441"/>
      <c r="D107" s="412"/>
      <c r="E107" s="412"/>
      <c r="F107" s="412"/>
      <c r="G107" s="412"/>
      <c r="H107" s="412"/>
      <c r="I107" s="412"/>
      <c r="J107" s="412"/>
      <c r="K107" s="412"/>
      <c r="L107" s="412"/>
      <c r="M107" s="412"/>
      <c r="N107" s="412"/>
      <c r="O107" s="412"/>
      <c r="P107" s="412"/>
      <c r="Q107" s="412"/>
    </row>
    <row r="110" spans="2:17" ht="30" customHeight="1" x14ac:dyDescent="0.2"/>
    <row r="322" ht="65.25" customHeight="1" x14ac:dyDescent="0.2"/>
  </sheetData>
  <sheetProtection formatCells="0"/>
  <mergeCells count="111">
    <mergeCell ref="F53:I53"/>
    <mergeCell ref="J53:K54"/>
    <mergeCell ref="L53:M54"/>
    <mergeCell ref="H54:I54"/>
    <mergeCell ref="L55:M56"/>
    <mergeCell ref="L57:M58"/>
    <mergeCell ref="O60:O61"/>
    <mergeCell ref="J58:K58"/>
    <mergeCell ref="C46:C49"/>
    <mergeCell ref="L30:M30"/>
    <mergeCell ref="L42:M43"/>
    <mergeCell ref="L47:M49"/>
    <mergeCell ref="L46:M46"/>
    <mergeCell ref="L45:M45"/>
    <mergeCell ref="L44:M44"/>
    <mergeCell ref="O53:O56"/>
    <mergeCell ref="D48:D49"/>
    <mergeCell ref="F48:F49"/>
    <mergeCell ref="H48:H49"/>
    <mergeCell ref="J48:J49"/>
    <mergeCell ref="F56:G56"/>
    <mergeCell ref="H46:I46"/>
    <mergeCell ref="J46:K46"/>
    <mergeCell ref="F55:G55"/>
    <mergeCell ref="O47:O49"/>
    <mergeCell ref="H36:I36"/>
    <mergeCell ref="H33:I33"/>
    <mergeCell ref="J47:K47"/>
    <mergeCell ref="F45:G45"/>
    <mergeCell ref="H45:I45"/>
    <mergeCell ref="J44:K45"/>
    <mergeCell ref="D50:N50"/>
    <mergeCell ref="D44:E44"/>
    <mergeCell ref="F44:G44"/>
    <mergeCell ref="H44:I44"/>
    <mergeCell ref="D46:E46"/>
    <mergeCell ref="F46:G46"/>
    <mergeCell ref="N47:N49"/>
    <mergeCell ref="D47:E47"/>
    <mergeCell ref="F47:G47"/>
    <mergeCell ref="H47:I47"/>
    <mergeCell ref="N3:O3"/>
    <mergeCell ref="D6:E6"/>
    <mergeCell ref="D7:E7"/>
    <mergeCell ref="D9:E9"/>
    <mergeCell ref="D10:E10"/>
    <mergeCell ref="F7:M7"/>
    <mergeCell ref="F6:M6"/>
    <mergeCell ref="F9:M9"/>
    <mergeCell ref="N42:N43"/>
    <mergeCell ref="O42:O43"/>
    <mergeCell ref="E16:O16"/>
    <mergeCell ref="C26:O26"/>
    <mergeCell ref="H38:I38"/>
    <mergeCell ref="H40:I40"/>
    <mergeCell ref="B33:C34"/>
    <mergeCell ref="H34:I34"/>
    <mergeCell ref="D13:E13"/>
    <mergeCell ref="E19:M19"/>
    <mergeCell ref="E20:M20"/>
    <mergeCell ref="E21:M21"/>
    <mergeCell ref="E22:M22"/>
    <mergeCell ref="D30:E30"/>
    <mergeCell ref="B39:C40"/>
    <mergeCell ref="H39:I39"/>
    <mergeCell ref="B4:O4"/>
    <mergeCell ref="B68:O68"/>
    <mergeCell ref="H55:I55"/>
    <mergeCell ref="H31:I31"/>
    <mergeCell ref="B28:O28"/>
    <mergeCell ref="B31:C32"/>
    <mergeCell ref="H32:I32"/>
    <mergeCell ref="F12:M12"/>
    <mergeCell ref="F13:M13"/>
    <mergeCell ref="D12:E12"/>
    <mergeCell ref="F30:G30"/>
    <mergeCell ref="H30:I30"/>
    <mergeCell ref="J30:K30"/>
    <mergeCell ref="B30:C30"/>
    <mergeCell ref="F57:G57"/>
    <mergeCell ref="J57:K57"/>
    <mergeCell ref="H56:I56"/>
    <mergeCell ref="J56:K56"/>
    <mergeCell ref="F10:K10"/>
    <mergeCell ref="B53:E56"/>
    <mergeCell ref="B35:C36"/>
    <mergeCell ref="H35:I35"/>
    <mergeCell ref="B59:O59"/>
    <mergeCell ref="C44:C45"/>
    <mergeCell ref="B66:E66"/>
    <mergeCell ref="B67:E67"/>
    <mergeCell ref="B70:O70"/>
    <mergeCell ref="B63:O63"/>
    <mergeCell ref="H57:I57"/>
    <mergeCell ref="B52:O52"/>
    <mergeCell ref="H37:I37"/>
    <mergeCell ref="D43:E43"/>
    <mergeCell ref="F43:G43"/>
    <mergeCell ref="H43:I43"/>
    <mergeCell ref="J43:K43"/>
    <mergeCell ref="B37:C38"/>
    <mergeCell ref="C57:E58"/>
    <mergeCell ref="F58:G58"/>
    <mergeCell ref="J55:K55"/>
    <mergeCell ref="H58:I58"/>
    <mergeCell ref="B50:B51"/>
    <mergeCell ref="C50:C51"/>
    <mergeCell ref="D51:N51"/>
    <mergeCell ref="B42:C43"/>
    <mergeCell ref="B65:E65"/>
    <mergeCell ref="D45:E45"/>
  </mergeCells>
  <phoneticPr fontId="4"/>
  <dataValidations count="2">
    <dataValidation imeMode="off" allowBlank="1" showInputMessage="1" showErrorMessage="1" sqref="D44:I45 O57:O58 N44:O45 F67:H67 O62 F55:K58" xr:uid="{00000000-0002-0000-0400-000000000000}"/>
    <dataValidation imeMode="hiragana" allowBlank="1" showInputMessage="1" showErrorMessage="1" sqref="F12:M12 F9:M9 F6:M6" xr:uid="{00000000-0002-0000-0400-000001000000}"/>
  </dataValidations>
  <printOptions horizontalCentered="1"/>
  <pageMargins left="0.59055118110236227" right="0.31496062992125984" top="0.39370078740157483" bottom="0.35433070866141736" header="0.31496062992125984" footer="0.31496062992125984"/>
  <pageSetup paperSize="9" scale="97" fitToWidth="0" fitToHeight="0" orientation="portrait" r:id="rId1"/>
  <rowBreaks count="1" manualBreakCount="1">
    <brk id="26"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31"/>
  <sheetViews>
    <sheetView showGridLines="0" view="pageBreakPreview" zoomScaleNormal="55" zoomScaleSheetLayoutView="100" workbookViewId="0"/>
  </sheetViews>
  <sheetFormatPr defaultColWidth="4.90625" defaultRowHeight="17.5" x14ac:dyDescent="0.2"/>
  <cols>
    <col min="1" max="1" width="2.26953125" style="1" customWidth="1"/>
    <col min="2" max="2" width="4.08984375" style="1" customWidth="1"/>
    <col min="3" max="3" width="25.90625" style="1" customWidth="1"/>
    <col min="4" max="4" width="4.90625" style="1" customWidth="1"/>
    <col min="5" max="5" width="25.90625" style="1" customWidth="1"/>
    <col min="6" max="6" width="4.90625" style="1" customWidth="1"/>
    <col min="7" max="7" width="25.90625" style="1" customWidth="1"/>
    <col min="8" max="8" width="34.36328125" style="1" customWidth="1"/>
    <col min="9" max="9" width="3.08984375" style="1" customWidth="1"/>
    <col min="10" max="247" width="9" style="1" customWidth="1"/>
    <col min="248" max="248" width="2.26953125" style="1" customWidth="1"/>
    <col min="249" max="249" width="4.90625" style="1" customWidth="1"/>
    <col min="250" max="250" width="25.90625" style="1" customWidth="1"/>
    <col min="251" max="251" width="4.90625" style="1" customWidth="1"/>
    <col min="252" max="252" width="25.90625" style="1" customWidth="1"/>
    <col min="253" max="253" width="4.90625" style="1" customWidth="1"/>
    <col min="254" max="254" width="25.90625" style="1" customWidth="1"/>
    <col min="255" max="16384" width="4.90625" style="1"/>
  </cols>
  <sheetData>
    <row r="1" spans="2:8" x14ac:dyDescent="0.2">
      <c r="B1" s="1" t="s">
        <v>636</v>
      </c>
    </row>
    <row r="2" spans="2:8" ht="22.5" x14ac:dyDescent="0.2">
      <c r="B2" s="18" t="s">
        <v>148</v>
      </c>
      <c r="C2" s="19"/>
      <c r="D2" s="19"/>
      <c r="E2" s="19"/>
      <c r="F2" s="19"/>
      <c r="G2" s="19"/>
      <c r="H2" s="19" t="s">
        <v>149</v>
      </c>
    </row>
    <row r="3" spans="2:8" s="20" customFormat="1" ht="24" customHeight="1" x14ac:dyDescent="0.2">
      <c r="B3" s="240" t="str">
        <f>'様式1-1号'!C18</f>
        <v>■</v>
      </c>
      <c r="C3" s="20" t="s">
        <v>150</v>
      </c>
      <c r="D3" s="241" t="str">
        <f>'様式1-1号'!C19</f>
        <v>□</v>
      </c>
      <c r="E3" s="20" t="s">
        <v>151</v>
      </c>
      <c r="F3" s="241" t="str">
        <f>'様式1-1号'!C20</f>
        <v>□</v>
      </c>
      <c r="G3" s="20" t="s">
        <v>152</v>
      </c>
      <c r="H3" s="242" t="str">
        <f>'はじめに（PC）'!D4&amp;""</f>
        <v>○○保全会</v>
      </c>
    </row>
    <row r="4" spans="2:8" s="14" customFormat="1" ht="14.25" customHeight="1" x14ac:dyDescent="0.2">
      <c r="B4" s="21"/>
      <c r="C4" s="22"/>
      <c r="D4" s="23"/>
      <c r="E4" s="22"/>
      <c r="F4" s="23"/>
      <c r="G4" s="22"/>
      <c r="H4" s="24"/>
    </row>
    <row r="5" spans="2:8" x14ac:dyDescent="0.2">
      <c r="B5" s="25"/>
      <c r="C5" s="26"/>
      <c r="D5" s="27"/>
      <c r="E5" s="27"/>
      <c r="F5" s="27"/>
      <c r="G5" s="27"/>
      <c r="H5" s="28"/>
    </row>
    <row r="6" spans="2:8" x14ac:dyDescent="0.2">
      <c r="B6" s="25"/>
      <c r="C6" s="29"/>
      <c r="H6" s="25"/>
    </row>
    <row r="7" spans="2:8" x14ac:dyDescent="0.2">
      <c r="B7" s="25"/>
      <c r="C7" s="29"/>
      <c r="H7" s="25"/>
    </row>
    <row r="8" spans="2:8" x14ac:dyDescent="0.2">
      <c r="B8" s="25"/>
      <c r="C8" s="29"/>
      <c r="H8" s="25"/>
    </row>
    <row r="9" spans="2:8" x14ac:dyDescent="0.2">
      <c r="B9" s="25"/>
      <c r="C9" s="29"/>
      <c r="H9" s="25"/>
    </row>
    <row r="10" spans="2:8" x14ac:dyDescent="0.2">
      <c r="B10" s="25"/>
      <c r="C10" s="29"/>
      <c r="H10" s="25"/>
    </row>
    <row r="11" spans="2:8" x14ac:dyDescent="0.2">
      <c r="B11" s="25"/>
      <c r="C11" s="29"/>
      <c r="H11" s="25"/>
    </row>
    <row r="12" spans="2:8" x14ac:dyDescent="0.2">
      <c r="B12" s="25"/>
      <c r="C12" s="29"/>
      <c r="H12" s="25"/>
    </row>
    <row r="13" spans="2:8" x14ac:dyDescent="0.2">
      <c r="B13" s="25"/>
      <c r="C13" s="29"/>
      <c r="H13" s="25"/>
    </row>
    <row r="14" spans="2:8" x14ac:dyDescent="0.2">
      <c r="B14" s="25"/>
      <c r="C14" s="29"/>
      <c r="H14" s="25"/>
    </row>
    <row r="15" spans="2:8" x14ac:dyDescent="0.2">
      <c r="B15" s="25"/>
      <c r="C15" s="29"/>
      <c r="H15" s="25"/>
    </row>
    <row r="16" spans="2:8" x14ac:dyDescent="0.2">
      <c r="B16" s="25"/>
      <c r="C16" s="29"/>
      <c r="H16" s="25"/>
    </row>
    <row r="17" spans="2:8" x14ac:dyDescent="0.2">
      <c r="B17" s="25"/>
      <c r="C17" s="29"/>
      <c r="H17" s="25"/>
    </row>
    <row r="18" spans="2:8" x14ac:dyDescent="0.2">
      <c r="B18" s="25"/>
      <c r="C18" s="29"/>
      <c r="H18" s="25"/>
    </row>
    <row r="19" spans="2:8" x14ac:dyDescent="0.2">
      <c r="B19" s="25"/>
      <c r="C19" s="29"/>
      <c r="H19" s="25"/>
    </row>
    <row r="20" spans="2:8" x14ac:dyDescent="0.2">
      <c r="B20" s="25"/>
      <c r="C20" s="29"/>
      <c r="H20" s="25"/>
    </row>
    <row r="21" spans="2:8" x14ac:dyDescent="0.2">
      <c r="B21" s="25"/>
      <c r="C21" s="29"/>
      <c r="H21" s="25"/>
    </row>
    <row r="22" spans="2:8" x14ac:dyDescent="0.2">
      <c r="B22" s="25"/>
      <c r="C22" s="29"/>
      <c r="H22" s="25"/>
    </row>
    <row r="23" spans="2:8" x14ac:dyDescent="0.2">
      <c r="B23" s="25"/>
      <c r="C23" s="29"/>
      <c r="H23" s="25"/>
    </row>
    <row r="24" spans="2:8" x14ac:dyDescent="0.2">
      <c r="B24" s="25"/>
      <c r="C24" s="29"/>
      <c r="H24" s="25"/>
    </row>
    <row r="25" spans="2:8" x14ac:dyDescent="0.2">
      <c r="B25" s="25"/>
      <c r="C25" s="29"/>
      <c r="H25" s="25"/>
    </row>
    <row r="26" spans="2:8" x14ac:dyDescent="0.2">
      <c r="B26" s="25"/>
      <c r="C26" s="29"/>
      <c r="H26" s="25"/>
    </row>
    <row r="27" spans="2:8" x14ac:dyDescent="0.2">
      <c r="B27" s="25"/>
      <c r="C27" s="29"/>
      <c r="H27" s="25"/>
    </row>
    <row r="28" spans="2:8" x14ac:dyDescent="0.2">
      <c r="B28" s="25"/>
      <c r="C28" s="29"/>
      <c r="H28" s="25"/>
    </row>
    <row r="29" spans="2:8" x14ac:dyDescent="0.2">
      <c r="B29" s="25"/>
      <c r="C29" s="29"/>
      <c r="H29" s="25"/>
    </row>
    <row r="30" spans="2:8" x14ac:dyDescent="0.2">
      <c r="B30" s="25"/>
      <c r="C30" s="29"/>
      <c r="H30" s="25"/>
    </row>
    <row r="31" spans="2:8" x14ac:dyDescent="0.2">
      <c r="B31" s="25"/>
      <c r="C31" s="30"/>
      <c r="D31" s="31"/>
      <c r="E31" s="31"/>
      <c r="F31" s="31"/>
      <c r="G31" s="31"/>
      <c r="H31" s="32"/>
    </row>
  </sheetData>
  <phoneticPr fontId="4"/>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32"/>
  <sheetViews>
    <sheetView showGridLines="0" view="pageBreakPreview" zoomScale="85" zoomScaleNormal="55" zoomScaleSheetLayoutView="85" workbookViewId="0">
      <selection activeCell="J4" sqref="J4"/>
    </sheetView>
  </sheetViews>
  <sheetFormatPr defaultColWidth="4.90625" defaultRowHeight="17.5" x14ac:dyDescent="0.2"/>
  <cols>
    <col min="1" max="1" width="2.26953125" style="1" customWidth="1"/>
    <col min="2" max="2" width="4.08984375" style="1" customWidth="1"/>
    <col min="3" max="3" width="26.90625" style="1" customWidth="1"/>
    <col min="4" max="4" width="14" style="1" customWidth="1"/>
    <col min="5" max="5" width="7.36328125" style="1" customWidth="1"/>
    <col min="6" max="6" width="4.90625" style="1" customWidth="1"/>
    <col min="7" max="7" width="29.453125" style="1" customWidth="1"/>
    <col min="8" max="8" width="14" style="1" customWidth="1"/>
    <col min="9" max="9" width="7.36328125" style="1" customWidth="1"/>
    <col min="10" max="10" width="31.36328125" style="1" customWidth="1"/>
    <col min="11" max="11" width="3.08984375" style="1" customWidth="1"/>
    <col min="12" max="249" width="9" style="1" customWidth="1"/>
    <col min="250" max="250" width="2.26953125" style="1" customWidth="1"/>
    <col min="251" max="251" width="4.90625" style="1" customWidth="1"/>
    <col min="252" max="252" width="25.90625" style="1" customWidth="1"/>
    <col min="253" max="253" width="4.90625" style="1" customWidth="1"/>
    <col min="254" max="254" width="25.90625" style="1" customWidth="1"/>
    <col min="255" max="255" width="4.90625" style="1" customWidth="1"/>
    <col min="256" max="256" width="25.90625" style="1" customWidth="1"/>
    <col min="257" max="16384" width="4.90625" style="1"/>
  </cols>
  <sheetData>
    <row r="1" spans="2:10" x14ac:dyDescent="0.2">
      <c r="B1" s="1" t="s">
        <v>1108</v>
      </c>
    </row>
    <row r="2" spans="2:10" ht="22.5" x14ac:dyDescent="0.2">
      <c r="B2" s="18" t="s">
        <v>1109</v>
      </c>
      <c r="C2" s="19"/>
      <c r="D2" s="19"/>
      <c r="E2" s="19"/>
      <c r="F2" s="19"/>
      <c r="G2" s="19"/>
      <c r="H2" s="19"/>
      <c r="I2" s="19"/>
      <c r="J2" s="19" t="s">
        <v>1110</v>
      </c>
    </row>
    <row r="3" spans="2:10" s="45" customFormat="1" ht="24" customHeight="1" x14ac:dyDescent="0.2">
      <c r="J3" s="242" t="str">
        <f>'はじめに（PC）'!D4&amp;""</f>
        <v>○○保全会</v>
      </c>
    </row>
    <row r="4" spans="2:10" s="14" customFormat="1" ht="14.25" customHeight="1" x14ac:dyDescent="0.2">
      <c r="B4" s="22"/>
      <c r="C4" s="22"/>
      <c r="D4" s="343"/>
      <c r="E4" s="22"/>
      <c r="F4" s="19"/>
      <c r="G4" s="22"/>
      <c r="H4" s="343"/>
      <c r="I4" s="22"/>
      <c r="J4" s="24"/>
    </row>
    <row r="5" spans="2:10" x14ac:dyDescent="0.2">
      <c r="B5" s="25"/>
      <c r="C5" s="26"/>
      <c r="D5" s="27"/>
      <c r="E5" s="27"/>
      <c r="F5" s="27"/>
      <c r="G5" s="27"/>
      <c r="H5" s="27"/>
      <c r="I5" s="27"/>
      <c r="J5" s="323"/>
    </row>
    <row r="6" spans="2:10" x14ac:dyDescent="0.2">
      <c r="B6" s="25"/>
      <c r="C6" s="29"/>
      <c r="J6" s="25"/>
    </row>
    <row r="7" spans="2:10" x14ac:dyDescent="0.2">
      <c r="B7" s="25"/>
      <c r="C7" s="29"/>
      <c r="J7" s="25"/>
    </row>
    <row r="8" spans="2:10" x14ac:dyDescent="0.2">
      <c r="B8" s="25"/>
      <c r="C8" s="29"/>
      <c r="J8" s="25"/>
    </row>
    <row r="9" spans="2:10" x14ac:dyDescent="0.2">
      <c r="B9" s="25"/>
      <c r="C9" s="29"/>
      <c r="J9" s="25"/>
    </row>
    <row r="10" spans="2:10" x14ac:dyDescent="0.2">
      <c r="B10" s="25"/>
      <c r="C10" s="29"/>
      <c r="J10" s="25"/>
    </row>
    <row r="11" spans="2:10" x14ac:dyDescent="0.2">
      <c r="B11" s="25"/>
      <c r="C11" s="29"/>
      <c r="J11" s="25"/>
    </row>
    <row r="12" spans="2:10" x14ac:dyDescent="0.2">
      <c r="B12" s="25"/>
      <c r="C12" s="29"/>
      <c r="J12" s="25"/>
    </row>
    <row r="13" spans="2:10" x14ac:dyDescent="0.2">
      <c r="B13" s="25"/>
      <c r="C13" s="29"/>
      <c r="J13" s="25"/>
    </row>
    <row r="14" spans="2:10" x14ac:dyDescent="0.2">
      <c r="B14" s="25"/>
      <c r="C14" s="29"/>
      <c r="J14" s="25"/>
    </row>
    <row r="15" spans="2:10" x14ac:dyDescent="0.2">
      <c r="B15" s="25"/>
      <c r="C15" s="29"/>
      <c r="J15" s="25"/>
    </row>
    <row r="16" spans="2:10" x14ac:dyDescent="0.2">
      <c r="B16" s="25"/>
      <c r="C16" s="29"/>
      <c r="J16" s="25"/>
    </row>
    <row r="17" spans="2:10" x14ac:dyDescent="0.2">
      <c r="B17" s="25"/>
      <c r="C17" s="29"/>
      <c r="J17" s="25"/>
    </row>
    <row r="18" spans="2:10" x14ac:dyDescent="0.2">
      <c r="B18" s="25"/>
      <c r="C18" s="29"/>
      <c r="J18" s="25"/>
    </row>
    <row r="19" spans="2:10" x14ac:dyDescent="0.2">
      <c r="B19" s="25"/>
      <c r="C19" s="29"/>
      <c r="J19" s="25"/>
    </row>
    <row r="20" spans="2:10" x14ac:dyDescent="0.2">
      <c r="B20" s="25"/>
      <c r="C20" s="29"/>
      <c r="J20" s="25"/>
    </row>
    <row r="21" spans="2:10" x14ac:dyDescent="0.2">
      <c r="B21" s="25"/>
      <c r="C21" s="29"/>
      <c r="J21" s="25"/>
    </row>
    <row r="22" spans="2:10" x14ac:dyDescent="0.2">
      <c r="B22" s="25"/>
      <c r="C22" s="29"/>
      <c r="J22" s="25"/>
    </row>
    <row r="23" spans="2:10" x14ac:dyDescent="0.2">
      <c r="B23" s="25"/>
      <c r="C23" s="29"/>
      <c r="J23" s="25"/>
    </row>
    <row r="24" spans="2:10" x14ac:dyDescent="0.2">
      <c r="B24" s="25"/>
      <c r="C24" s="29"/>
      <c r="J24" s="25"/>
    </row>
    <row r="25" spans="2:10" x14ac:dyDescent="0.2">
      <c r="B25" s="25"/>
      <c r="C25" s="29"/>
      <c r="J25" s="25"/>
    </row>
    <row r="26" spans="2:10" x14ac:dyDescent="0.2">
      <c r="B26" s="25"/>
      <c r="C26" s="29"/>
      <c r="J26" s="25"/>
    </row>
    <row r="27" spans="2:10" x14ac:dyDescent="0.2">
      <c r="B27" s="25"/>
      <c r="C27" s="29"/>
      <c r="J27" s="25"/>
    </row>
    <row r="28" spans="2:10" x14ac:dyDescent="0.2">
      <c r="B28" s="25"/>
      <c r="C28" s="29"/>
      <c r="J28" s="25"/>
    </row>
    <row r="29" spans="2:10" x14ac:dyDescent="0.2">
      <c r="B29" s="25"/>
      <c r="C29" s="29"/>
      <c r="J29" s="25"/>
    </row>
    <row r="30" spans="2:10" x14ac:dyDescent="0.2">
      <c r="B30" s="25"/>
      <c r="C30" s="29"/>
      <c r="J30" s="25"/>
    </row>
    <row r="31" spans="2:10" x14ac:dyDescent="0.2">
      <c r="B31" s="25"/>
      <c r="C31" s="30"/>
      <c r="D31" s="31"/>
      <c r="E31" s="31"/>
      <c r="F31" s="31"/>
      <c r="G31" s="31"/>
      <c r="H31" s="31"/>
      <c r="I31" s="31"/>
      <c r="J31" s="32"/>
    </row>
    <row r="32" spans="2:10" x14ac:dyDescent="0.2">
      <c r="C32" s="1" t="s">
        <v>1111</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57"/>
  <sheetViews>
    <sheetView workbookViewId="0">
      <selection activeCell="Y54" sqref="Y54"/>
    </sheetView>
  </sheetViews>
  <sheetFormatPr defaultColWidth="9" defaultRowHeight="13" x14ac:dyDescent="0.2"/>
  <cols>
    <col min="1" max="23" width="4.08984375" style="372" customWidth="1"/>
    <col min="24" max="25" width="9" style="372"/>
    <col min="26" max="38" width="3" style="372" customWidth="1"/>
    <col min="39" max="16384" width="9" style="372"/>
  </cols>
  <sheetData>
    <row r="1" spans="1:39" ht="17.5" x14ac:dyDescent="0.6">
      <c r="A1" s="345"/>
      <c r="B1" s="345"/>
      <c r="C1" s="345"/>
      <c r="D1" s="345"/>
      <c r="E1" s="345"/>
      <c r="F1" s="345"/>
      <c r="G1" s="345"/>
      <c r="H1" s="345"/>
      <c r="I1" s="345"/>
      <c r="J1" s="345"/>
      <c r="K1" s="345"/>
      <c r="L1" s="345"/>
      <c r="M1" s="345"/>
      <c r="N1" s="345"/>
      <c r="O1" s="345"/>
      <c r="P1" s="345"/>
      <c r="Q1" s="345"/>
      <c r="R1" s="345"/>
      <c r="S1" s="345"/>
      <c r="T1" s="345"/>
      <c r="U1" s="345"/>
      <c r="V1" s="345"/>
      <c r="W1" s="346" t="s">
        <v>1126</v>
      </c>
      <c r="X1" s="345"/>
      <c r="Y1" s="345"/>
      <c r="Z1" s="345"/>
      <c r="AA1" s="345"/>
      <c r="AB1" s="345"/>
      <c r="AC1" s="345"/>
      <c r="AD1" s="345"/>
      <c r="AE1" s="345"/>
      <c r="AF1" s="345"/>
      <c r="AG1" s="345"/>
      <c r="AH1" s="345"/>
      <c r="AI1" s="345"/>
      <c r="AJ1" s="345"/>
      <c r="AK1" s="345"/>
      <c r="AL1" s="345"/>
      <c r="AM1" s="347"/>
    </row>
    <row r="2" spans="1:39" ht="17.5" x14ac:dyDescent="0.6">
      <c r="A2" s="345"/>
      <c r="B2" s="345"/>
      <c r="C2" s="345"/>
      <c r="D2" s="345"/>
      <c r="E2" s="345"/>
      <c r="F2" s="345"/>
      <c r="G2" s="345"/>
      <c r="H2" s="345"/>
      <c r="I2" s="345"/>
      <c r="J2" s="345"/>
      <c r="K2" s="345"/>
      <c r="L2" s="345"/>
      <c r="M2" s="345"/>
      <c r="N2" s="345"/>
      <c r="O2" s="345"/>
      <c r="P2" s="345"/>
      <c r="Q2" s="345"/>
      <c r="R2" s="1219" t="s">
        <v>1127</v>
      </c>
      <c r="S2" s="1220"/>
      <c r="T2" s="1220"/>
      <c r="U2" s="1220"/>
      <c r="V2" s="1220"/>
      <c r="W2" s="346"/>
      <c r="X2" s="345"/>
      <c r="Y2" s="345"/>
      <c r="Z2" s="345"/>
      <c r="AA2" s="345"/>
      <c r="AB2" s="345"/>
      <c r="AC2" s="345"/>
      <c r="AD2" s="345"/>
      <c r="AE2" s="345"/>
      <c r="AF2" s="345"/>
      <c r="AG2" s="345"/>
      <c r="AH2" s="345"/>
      <c r="AI2" s="345"/>
      <c r="AJ2" s="345"/>
      <c r="AK2" s="345"/>
      <c r="AL2" s="345"/>
      <c r="AM2" s="347"/>
    </row>
    <row r="3" spans="1:39" ht="22.5" x14ac:dyDescent="0.55000000000000004">
      <c r="A3" s="1221" t="s">
        <v>1153</v>
      </c>
      <c r="B3" s="1221"/>
      <c r="C3" s="1221"/>
      <c r="D3" s="1221"/>
      <c r="E3" s="1221"/>
      <c r="F3" s="1221"/>
      <c r="G3" s="1221"/>
      <c r="H3" s="1221"/>
      <c r="I3" s="1221"/>
      <c r="J3" s="1221"/>
      <c r="K3" s="1221"/>
      <c r="L3" s="1221"/>
      <c r="M3" s="1221"/>
      <c r="N3" s="1221"/>
      <c r="O3" s="1221"/>
      <c r="P3" s="1221"/>
      <c r="Q3" s="1221"/>
      <c r="R3" s="1221"/>
      <c r="S3" s="1221"/>
      <c r="T3" s="1221"/>
      <c r="U3" s="1221"/>
      <c r="V3" s="1221"/>
      <c r="W3" s="1221"/>
      <c r="X3" s="348"/>
      <c r="Y3" s="349"/>
      <c r="Z3" s="1233" t="s">
        <v>1128</v>
      </c>
      <c r="AA3" s="1233"/>
      <c r="AB3" s="1233"/>
      <c r="AC3" s="1233"/>
      <c r="AD3" s="1233" t="s">
        <v>1129</v>
      </c>
      <c r="AE3" s="1233"/>
      <c r="AF3" s="1233"/>
      <c r="AG3" s="1233"/>
      <c r="AH3" s="1233"/>
      <c r="AI3" s="1233"/>
      <c r="AJ3" s="1233"/>
      <c r="AK3" s="1233"/>
      <c r="AL3" s="1233"/>
      <c r="AM3" s="350"/>
    </row>
    <row r="4" spans="1:39" ht="36" customHeight="1" x14ac:dyDescent="0.6">
      <c r="A4" s="345"/>
      <c r="B4" s="1234" t="str">
        <f>"以下３．の構成員は、"&amp;'はじめに（PC）'!D4&amp;"へ参加するとともに、活動組織の代表、役員を下記１．２．のとおり定めます。
"</f>
        <v xml:space="preserve">以下３．の構成員は、○○保全会へ参加するとともに、活動組織の代表、役員を下記１．２．のとおり定めます。
</v>
      </c>
      <c r="C4" s="1234"/>
      <c r="D4" s="1234"/>
      <c r="E4" s="1234"/>
      <c r="F4" s="1234"/>
      <c r="G4" s="1234"/>
      <c r="H4" s="1234"/>
      <c r="I4" s="1234"/>
      <c r="J4" s="1234"/>
      <c r="K4" s="1234"/>
      <c r="L4" s="1234"/>
      <c r="M4" s="1234"/>
      <c r="N4" s="1234"/>
      <c r="O4" s="1234"/>
      <c r="P4" s="1234"/>
      <c r="Q4" s="1234"/>
      <c r="R4" s="1234"/>
      <c r="S4" s="1234"/>
      <c r="T4" s="1234"/>
      <c r="U4" s="1234"/>
      <c r="V4" s="1234"/>
      <c r="W4" s="345"/>
      <c r="X4" s="345"/>
      <c r="Y4" s="349"/>
      <c r="Z4" s="373" t="s">
        <v>813</v>
      </c>
      <c r="AA4" s="374" t="s">
        <v>814</v>
      </c>
      <c r="AB4" s="374" t="s">
        <v>815</v>
      </c>
      <c r="AC4" s="374" t="s">
        <v>816</v>
      </c>
      <c r="AD4" s="374" t="s">
        <v>817</v>
      </c>
      <c r="AE4" s="374" t="s">
        <v>818</v>
      </c>
      <c r="AF4" s="374" t="s">
        <v>819</v>
      </c>
      <c r="AG4" s="374" t="s">
        <v>820</v>
      </c>
      <c r="AH4" s="374" t="s">
        <v>821</v>
      </c>
      <c r="AI4" s="374" t="s">
        <v>822</v>
      </c>
      <c r="AJ4" s="374" t="s">
        <v>823</v>
      </c>
      <c r="AK4" s="374" t="s">
        <v>824</v>
      </c>
      <c r="AL4" s="374" t="s">
        <v>825</v>
      </c>
      <c r="AM4" s="351"/>
    </row>
    <row r="5" spans="1:39" ht="22.5" customHeight="1" x14ac:dyDescent="0.6">
      <c r="A5" s="352" t="s">
        <v>1130</v>
      </c>
      <c r="B5" s="371"/>
      <c r="C5" s="371"/>
      <c r="D5" s="371"/>
      <c r="E5" s="371"/>
      <c r="F5" s="371"/>
      <c r="G5" s="371"/>
      <c r="H5" s="371"/>
      <c r="I5" s="371"/>
      <c r="J5" s="371"/>
      <c r="K5" s="371"/>
      <c r="L5" s="371"/>
      <c r="M5" s="371"/>
      <c r="N5" s="371"/>
      <c r="O5" s="371"/>
      <c r="P5" s="371"/>
      <c r="Q5" s="371"/>
      <c r="R5" s="371"/>
      <c r="S5" s="371"/>
      <c r="T5" s="371"/>
      <c r="U5" s="371"/>
      <c r="V5" s="371"/>
      <c r="W5" s="345"/>
      <c r="X5" s="345"/>
      <c r="Y5" s="370" t="s">
        <v>1131</v>
      </c>
      <c r="Z5" s="375">
        <f t="shared" ref="Z5:AL5" si="0">COUNTIF($B23:$D55,Z4)</f>
        <v>0</v>
      </c>
      <c r="AA5" s="375">
        <f t="shared" si="0"/>
        <v>0</v>
      </c>
      <c r="AB5" s="375">
        <f t="shared" si="0"/>
        <v>0</v>
      </c>
      <c r="AC5" s="375">
        <f t="shared" si="0"/>
        <v>0</v>
      </c>
      <c r="AD5" s="375">
        <f t="shared" si="0"/>
        <v>0</v>
      </c>
      <c r="AE5" s="375">
        <f t="shared" si="0"/>
        <v>0</v>
      </c>
      <c r="AF5" s="375">
        <f t="shared" si="0"/>
        <v>0</v>
      </c>
      <c r="AG5" s="375">
        <f t="shared" si="0"/>
        <v>0</v>
      </c>
      <c r="AH5" s="375">
        <f t="shared" si="0"/>
        <v>0</v>
      </c>
      <c r="AI5" s="375">
        <f t="shared" si="0"/>
        <v>0</v>
      </c>
      <c r="AJ5" s="375">
        <f t="shared" si="0"/>
        <v>0</v>
      </c>
      <c r="AK5" s="375">
        <f t="shared" si="0"/>
        <v>0</v>
      </c>
      <c r="AL5" s="375">
        <f t="shared" si="0"/>
        <v>0</v>
      </c>
      <c r="AM5" s="351"/>
    </row>
    <row r="6" spans="1:39" ht="13" customHeight="1" x14ac:dyDescent="0.6">
      <c r="A6" s="345"/>
      <c r="B6" s="1198" t="s">
        <v>1132</v>
      </c>
      <c r="C6" s="1199"/>
      <c r="D6" s="1200"/>
      <c r="E6" s="1204" t="s">
        <v>1133</v>
      </c>
      <c r="F6" s="1199"/>
      <c r="G6" s="1199"/>
      <c r="H6" s="1200"/>
      <c r="I6" s="1206" t="s">
        <v>93</v>
      </c>
      <c r="J6" s="1207"/>
      <c r="K6" s="1207"/>
      <c r="L6" s="1207"/>
      <c r="M6" s="1207"/>
      <c r="N6" s="1207"/>
      <c r="O6" s="1207"/>
      <c r="P6" s="1207"/>
      <c r="Q6" s="1207"/>
      <c r="R6" s="1207"/>
      <c r="S6" s="1208"/>
      <c r="T6" s="1208"/>
      <c r="U6" s="1208"/>
      <c r="V6" s="1209"/>
      <c r="W6" s="345"/>
      <c r="X6" s="345"/>
      <c r="Y6" s="345"/>
      <c r="Z6" s="345"/>
      <c r="AA6" s="345"/>
      <c r="AB6" s="345"/>
      <c r="AC6" s="345"/>
      <c r="AD6" s="345"/>
      <c r="AE6" s="345"/>
      <c r="AF6" s="345"/>
      <c r="AG6" s="345"/>
      <c r="AH6" s="345"/>
      <c r="AI6" s="345"/>
      <c r="AJ6" s="345"/>
      <c r="AK6" s="345"/>
      <c r="AL6" s="345"/>
      <c r="AM6" s="345"/>
    </row>
    <row r="7" spans="1:39" ht="13" customHeight="1" x14ac:dyDescent="0.6">
      <c r="A7" s="345"/>
      <c r="B7" s="1201"/>
      <c r="C7" s="1202"/>
      <c r="D7" s="1203"/>
      <c r="E7" s="1205"/>
      <c r="F7" s="1202"/>
      <c r="G7" s="1202"/>
      <c r="H7" s="1203"/>
      <c r="I7" s="973"/>
      <c r="J7" s="971"/>
      <c r="K7" s="971"/>
      <c r="L7" s="971"/>
      <c r="M7" s="971"/>
      <c r="N7" s="971"/>
      <c r="O7" s="971"/>
      <c r="P7" s="971"/>
      <c r="Q7" s="971"/>
      <c r="R7" s="972"/>
      <c r="S7" s="1210" t="s">
        <v>1392</v>
      </c>
      <c r="T7" s="1211"/>
      <c r="U7" s="1211"/>
      <c r="V7" s="1212"/>
      <c r="W7" s="345"/>
      <c r="X7" s="345"/>
      <c r="Y7" s="345"/>
      <c r="Z7" s="345"/>
      <c r="AA7" s="345"/>
      <c r="AB7" s="345"/>
      <c r="AC7" s="345"/>
      <c r="AD7" s="345"/>
      <c r="AE7" s="345"/>
      <c r="AF7" s="345"/>
      <c r="AG7" s="345"/>
      <c r="AH7" s="345"/>
      <c r="AI7" s="345"/>
      <c r="AJ7" s="345"/>
      <c r="AK7" s="345"/>
      <c r="AL7" s="345"/>
      <c r="AM7" s="345"/>
    </row>
    <row r="8" spans="1:39" ht="22.5" customHeight="1" x14ac:dyDescent="0.6">
      <c r="A8" s="345"/>
      <c r="B8" s="1235"/>
      <c r="C8" s="1236"/>
      <c r="D8" s="1237"/>
      <c r="E8" s="1238" t="str">
        <f>'はじめに（PC）'!D5&amp;""</f>
        <v>○○　○○</v>
      </c>
      <c r="F8" s="1239"/>
      <c r="G8" s="1239"/>
      <c r="H8" s="1240"/>
      <c r="I8" s="1241" t="str">
        <f>'はじめに（PC）'!D6&amp;""</f>
        <v>○○町○○</v>
      </c>
      <c r="J8" s="1242"/>
      <c r="K8" s="1242"/>
      <c r="L8" s="1242"/>
      <c r="M8" s="1242"/>
      <c r="N8" s="1242"/>
      <c r="O8" s="1242"/>
      <c r="P8" s="1242"/>
      <c r="Q8" s="1242"/>
      <c r="R8" s="1243"/>
      <c r="S8" s="1244"/>
      <c r="T8" s="1245"/>
      <c r="U8" s="1245"/>
      <c r="V8" s="1246"/>
      <c r="W8" s="345"/>
      <c r="X8" s="345"/>
      <c r="Y8" s="348"/>
      <c r="Z8" s="348"/>
      <c r="AA8" s="348"/>
      <c r="AB8" s="348"/>
      <c r="AC8" s="348"/>
      <c r="AD8" s="348"/>
      <c r="AE8" s="348"/>
      <c r="AF8" s="348"/>
      <c r="AG8" s="348"/>
      <c r="AH8" s="348"/>
      <c r="AI8" s="348"/>
      <c r="AJ8" s="348"/>
      <c r="AK8" s="348"/>
      <c r="AL8" s="348"/>
      <c r="AM8" s="348"/>
    </row>
    <row r="9" spans="1:39" ht="22.5" customHeight="1" x14ac:dyDescent="0.6">
      <c r="A9" s="352" t="s">
        <v>1134</v>
      </c>
      <c r="B9" s="353"/>
      <c r="C9" s="353"/>
      <c r="D9" s="348"/>
      <c r="E9" s="348"/>
      <c r="F9" s="348"/>
      <c r="G9" s="348"/>
      <c r="H9" s="348"/>
      <c r="I9" s="348"/>
      <c r="J9" s="348"/>
      <c r="K9" s="348"/>
      <c r="L9" s="348"/>
      <c r="M9" s="348"/>
      <c r="N9" s="348"/>
      <c r="O9" s="348"/>
      <c r="P9" s="348"/>
      <c r="Q9" s="348"/>
      <c r="R9" s="348"/>
      <c r="S9" s="348"/>
      <c r="T9" s="348"/>
      <c r="U9" s="348"/>
      <c r="V9" s="348"/>
      <c r="W9" s="348"/>
      <c r="X9" s="348"/>
      <c r="Y9" s="348"/>
      <c r="Z9" s="354"/>
      <c r="AA9" s="354"/>
      <c r="AB9" s="354"/>
      <c r="AC9" s="354"/>
      <c r="AD9" s="354"/>
      <c r="AE9" s="354"/>
      <c r="AF9" s="354"/>
      <c r="AG9" s="354"/>
      <c r="AH9" s="354"/>
      <c r="AI9" s="354"/>
      <c r="AJ9" s="354"/>
      <c r="AK9" s="354"/>
      <c r="AL9" s="354"/>
      <c r="AM9" s="348"/>
    </row>
    <row r="10" spans="1:39" ht="13" customHeight="1" x14ac:dyDescent="0.6">
      <c r="A10" s="345"/>
      <c r="B10" s="1198" t="s">
        <v>1132</v>
      </c>
      <c r="C10" s="1199"/>
      <c r="D10" s="1200"/>
      <c r="E10" s="1204" t="s">
        <v>1133</v>
      </c>
      <c r="F10" s="1199"/>
      <c r="G10" s="1199"/>
      <c r="H10" s="1200"/>
      <c r="I10" s="1206" t="s">
        <v>93</v>
      </c>
      <c r="J10" s="1207"/>
      <c r="K10" s="1207"/>
      <c r="L10" s="1207"/>
      <c r="M10" s="1207"/>
      <c r="N10" s="1207"/>
      <c r="O10" s="1207"/>
      <c r="P10" s="1207"/>
      <c r="Q10" s="1207"/>
      <c r="R10" s="1207"/>
      <c r="S10" s="1208"/>
      <c r="T10" s="1208"/>
      <c r="U10" s="1208"/>
      <c r="V10" s="1209"/>
      <c r="W10" s="345"/>
      <c r="X10" s="345"/>
      <c r="Y10" s="345"/>
      <c r="Z10" s="345"/>
      <c r="AA10" s="345"/>
      <c r="AB10" s="345"/>
      <c r="AC10" s="345"/>
      <c r="AD10" s="345"/>
      <c r="AE10" s="345"/>
      <c r="AF10" s="345"/>
      <c r="AG10" s="345"/>
      <c r="AH10" s="345"/>
      <c r="AI10" s="345"/>
      <c r="AJ10" s="345"/>
      <c r="AK10" s="345"/>
      <c r="AL10" s="345"/>
      <c r="AM10" s="345"/>
    </row>
    <row r="11" spans="1:39" ht="13" customHeight="1" x14ac:dyDescent="0.6">
      <c r="A11" s="345"/>
      <c r="B11" s="1201"/>
      <c r="C11" s="1202"/>
      <c r="D11" s="1203"/>
      <c r="E11" s="1205"/>
      <c r="F11" s="1202"/>
      <c r="G11" s="1202"/>
      <c r="H11" s="1203"/>
      <c r="I11" s="973"/>
      <c r="J11" s="971"/>
      <c r="K11" s="971"/>
      <c r="L11" s="971"/>
      <c r="M11" s="971"/>
      <c r="N11" s="971"/>
      <c r="O11" s="971"/>
      <c r="P11" s="971"/>
      <c r="Q11" s="971"/>
      <c r="R11" s="972"/>
      <c r="S11" s="1210" t="s">
        <v>1392</v>
      </c>
      <c r="T11" s="1211"/>
      <c r="U11" s="1211"/>
      <c r="V11" s="1212"/>
      <c r="W11" s="345"/>
      <c r="X11" s="345"/>
      <c r="Y11" s="345"/>
      <c r="Z11" s="345"/>
      <c r="AA11" s="345"/>
      <c r="AB11" s="345"/>
      <c r="AC11" s="345"/>
      <c r="AD11" s="345"/>
      <c r="AE11" s="345"/>
      <c r="AF11" s="345"/>
      <c r="AG11" s="345"/>
      <c r="AH11" s="345"/>
      <c r="AI11" s="345"/>
      <c r="AJ11" s="345"/>
      <c r="AK11" s="345"/>
      <c r="AL11" s="345"/>
      <c r="AM11" s="345"/>
    </row>
    <row r="12" spans="1:39" ht="22.5" customHeight="1" x14ac:dyDescent="0.6">
      <c r="A12" s="354"/>
      <c r="B12" s="1222"/>
      <c r="C12" s="1223"/>
      <c r="D12" s="1224"/>
      <c r="E12" s="1225"/>
      <c r="F12" s="1223"/>
      <c r="G12" s="1223"/>
      <c r="H12" s="1224"/>
      <c r="I12" s="1186"/>
      <c r="J12" s="1187"/>
      <c r="K12" s="1187"/>
      <c r="L12" s="1187"/>
      <c r="M12" s="1187"/>
      <c r="N12" s="1187"/>
      <c r="O12" s="1187"/>
      <c r="P12" s="1187"/>
      <c r="Q12" s="1187"/>
      <c r="R12" s="1188"/>
      <c r="S12" s="1229"/>
      <c r="T12" s="1230"/>
      <c r="U12" s="1230"/>
      <c r="V12" s="1231"/>
      <c r="W12" s="354"/>
      <c r="X12" s="354"/>
      <c r="Y12" s="354"/>
      <c r="Z12" s="354"/>
      <c r="AA12" s="354"/>
      <c r="AB12" s="354"/>
      <c r="AC12" s="354"/>
      <c r="AD12" s="354"/>
      <c r="AE12" s="354"/>
      <c r="AF12" s="354"/>
      <c r="AG12" s="354"/>
      <c r="AH12" s="354"/>
      <c r="AI12" s="354"/>
      <c r="AJ12" s="354"/>
      <c r="AK12" s="354"/>
      <c r="AL12" s="354"/>
      <c r="AM12" s="354"/>
    </row>
    <row r="13" spans="1:39" ht="22.5" customHeight="1" x14ac:dyDescent="0.6">
      <c r="A13" s="354"/>
      <c r="B13" s="1222"/>
      <c r="C13" s="1223"/>
      <c r="D13" s="1224"/>
      <c r="E13" s="1225"/>
      <c r="F13" s="1223"/>
      <c r="G13" s="1223"/>
      <c r="H13" s="1224"/>
      <c r="I13" s="1186"/>
      <c r="J13" s="1187"/>
      <c r="K13" s="1187"/>
      <c r="L13" s="1187"/>
      <c r="M13" s="1187"/>
      <c r="N13" s="1187"/>
      <c r="O13" s="1187"/>
      <c r="P13" s="1187"/>
      <c r="Q13" s="1187"/>
      <c r="R13" s="1188"/>
      <c r="S13" s="1229"/>
      <c r="T13" s="1230"/>
      <c r="U13" s="1230"/>
      <c r="V13" s="1231"/>
      <c r="W13" s="354"/>
      <c r="X13" s="354"/>
      <c r="Y13" s="354"/>
      <c r="Z13" s="354"/>
      <c r="AA13" s="354"/>
      <c r="AB13" s="354"/>
      <c r="AC13" s="354"/>
      <c r="AD13" s="354"/>
      <c r="AE13" s="354"/>
      <c r="AF13" s="354"/>
      <c r="AG13" s="354"/>
      <c r="AH13" s="354"/>
      <c r="AI13" s="354"/>
      <c r="AJ13" s="354"/>
      <c r="AK13" s="354"/>
      <c r="AL13" s="354"/>
      <c r="AM13" s="354"/>
    </row>
    <row r="14" spans="1:39" ht="22.5" customHeight="1" x14ac:dyDescent="0.6">
      <c r="A14" s="354"/>
      <c r="B14" s="1222"/>
      <c r="C14" s="1223"/>
      <c r="D14" s="1224"/>
      <c r="E14" s="1225"/>
      <c r="F14" s="1223"/>
      <c r="G14" s="1223"/>
      <c r="H14" s="1224"/>
      <c r="I14" s="1226"/>
      <c r="J14" s="1227"/>
      <c r="K14" s="1227"/>
      <c r="L14" s="1227"/>
      <c r="M14" s="1227"/>
      <c r="N14" s="1227"/>
      <c r="O14" s="1227"/>
      <c r="P14" s="1227"/>
      <c r="Q14" s="1227"/>
      <c r="R14" s="1228"/>
      <c r="S14" s="1229"/>
      <c r="T14" s="1230"/>
      <c r="U14" s="1230"/>
      <c r="V14" s="1231"/>
      <c r="W14" s="354"/>
      <c r="X14" s="354"/>
      <c r="Y14" s="354"/>
      <c r="Z14" s="354"/>
      <c r="AA14" s="354"/>
      <c r="AB14" s="354"/>
      <c r="AC14" s="354"/>
      <c r="AD14" s="354"/>
      <c r="AE14" s="354"/>
      <c r="AF14" s="354"/>
      <c r="AG14" s="354"/>
      <c r="AH14" s="354"/>
      <c r="AI14" s="354"/>
      <c r="AJ14" s="354"/>
      <c r="AK14" s="354"/>
      <c r="AL14" s="354"/>
      <c r="AM14" s="354"/>
    </row>
    <row r="15" spans="1:39" ht="22.5" customHeight="1" x14ac:dyDescent="0.6">
      <c r="A15" s="354"/>
      <c r="B15" s="1247"/>
      <c r="C15" s="1192"/>
      <c r="D15" s="1192"/>
      <c r="E15" s="1192"/>
      <c r="F15" s="1192"/>
      <c r="G15" s="1192"/>
      <c r="H15" s="1192"/>
      <c r="I15" s="1248"/>
      <c r="J15" s="1248"/>
      <c r="K15" s="1248"/>
      <c r="L15" s="1248"/>
      <c r="M15" s="1248"/>
      <c r="N15" s="1248"/>
      <c r="O15" s="1248"/>
      <c r="P15" s="1248"/>
      <c r="Q15" s="1248"/>
      <c r="R15" s="1248"/>
      <c r="S15" s="1249"/>
      <c r="T15" s="1249"/>
      <c r="U15" s="1249"/>
      <c r="V15" s="1250"/>
      <c r="W15" s="354"/>
      <c r="X15" s="354"/>
      <c r="Y15" s="348"/>
      <c r="Z15" s="348"/>
      <c r="AA15" s="348"/>
      <c r="AB15" s="348"/>
      <c r="AC15" s="348"/>
      <c r="AD15" s="348"/>
      <c r="AE15" s="348"/>
      <c r="AF15" s="348"/>
      <c r="AG15" s="348"/>
      <c r="AH15" s="348"/>
      <c r="AI15" s="348"/>
      <c r="AJ15" s="348"/>
      <c r="AK15" s="348"/>
      <c r="AL15" s="348"/>
      <c r="AM15" s="348"/>
    </row>
    <row r="16" spans="1:39" ht="22.5" customHeight="1" x14ac:dyDescent="0.6">
      <c r="A16" s="352" t="s">
        <v>1135</v>
      </c>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5"/>
      <c r="Z16" s="345"/>
      <c r="AA16" s="345"/>
      <c r="AB16" s="345"/>
      <c r="AC16" s="345"/>
      <c r="AD16" s="345"/>
      <c r="AE16" s="345"/>
      <c r="AF16" s="345"/>
      <c r="AG16" s="345"/>
      <c r="AH16" s="345"/>
      <c r="AI16" s="345"/>
      <c r="AJ16" s="345"/>
      <c r="AK16" s="345"/>
      <c r="AL16" s="345"/>
      <c r="AM16" s="345"/>
    </row>
    <row r="17" spans="1:39" ht="22.5" customHeight="1" x14ac:dyDescent="0.6">
      <c r="A17" s="352"/>
      <c r="B17" s="1251" t="s">
        <v>1136</v>
      </c>
      <c r="C17" s="1252"/>
      <c r="D17" s="1252"/>
      <c r="E17" s="1252"/>
      <c r="F17" s="1252"/>
      <c r="G17" s="1252"/>
      <c r="H17" s="1252"/>
      <c r="I17" s="1252"/>
      <c r="J17" s="1252"/>
      <c r="K17" s="1252"/>
      <c r="L17" s="1252"/>
      <c r="M17" s="1252"/>
      <c r="N17" s="1252"/>
      <c r="O17" s="1252"/>
      <c r="P17" s="1252"/>
      <c r="Q17" s="1252"/>
      <c r="R17" s="1252"/>
      <c r="S17" s="1252"/>
      <c r="T17" s="1252"/>
      <c r="U17" s="1252"/>
      <c r="V17" s="1252"/>
      <c r="W17" s="348"/>
      <c r="X17" s="348"/>
      <c r="Y17" s="345"/>
      <c r="Z17" s="345"/>
      <c r="AA17" s="345"/>
      <c r="AB17" s="345"/>
      <c r="AC17" s="345"/>
      <c r="AD17" s="345"/>
      <c r="AE17" s="345"/>
      <c r="AF17" s="345"/>
      <c r="AG17" s="345"/>
      <c r="AH17" s="345"/>
      <c r="AI17" s="345"/>
      <c r="AJ17" s="345"/>
      <c r="AK17" s="345"/>
      <c r="AL17" s="345"/>
      <c r="AM17" s="345"/>
    </row>
    <row r="18" spans="1:39" ht="22.5" customHeight="1" x14ac:dyDescent="0.6">
      <c r="A18" s="352"/>
      <c r="B18" s="355" t="s">
        <v>1137</v>
      </c>
      <c r="C18" s="355"/>
      <c r="D18" s="355"/>
      <c r="E18" s="355"/>
      <c r="F18" s="355"/>
      <c r="G18" s="355"/>
      <c r="H18" s="355"/>
      <c r="I18" s="355"/>
      <c r="J18" s="355"/>
      <c r="K18" s="355"/>
      <c r="L18" s="355"/>
      <c r="M18" s="355"/>
      <c r="N18" s="355"/>
      <c r="O18" s="355"/>
      <c r="P18" s="355"/>
      <c r="Q18" s="355"/>
      <c r="R18" s="355"/>
      <c r="S18" s="355"/>
      <c r="T18" s="355"/>
      <c r="U18" s="355"/>
      <c r="V18" s="355"/>
      <c r="W18" s="348"/>
      <c r="X18" s="348"/>
      <c r="Y18" s="345"/>
      <c r="Z18" s="345"/>
      <c r="AA18" s="345"/>
      <c r="AB18" s="345"/>
      <c r="AC18" s="345"/>
      <c r="AD18" s="345"/>
      <c r="AE18" s="345"/>
      <c r="AF18" s="345"/>
      <c r="AG18" s="345"/>
      <c r="AH18" s="345"/>
      <c r="AI18" s="345"/>
      <c r="AJ18" s="345"/>
      <c r="AK18" s="345"/>
      <c r="AL18" s="345"/>
      <c r="AM18" s="345"/>
    </row>
    <row r="19" spans="1:39" ht="22.5" customHeight="1" x14ac:dyDescent="0.6">
      <c r="A19" s="345" t="s">
        <v>1138</v>
      </c>
      <c r="B19" s="356"/>
      <c r="C19" s="345"/>
      <c r="D19" s="345"/>
      <c r="E19" s="345"/>
      <c r="F19" s="345"/>
      <c r="G19" s="345"/>
      <c r="H19" s="345"/>
      <c r="I19" s="357"/>
      <c r="J19" s="345"/>
      <c r="K19" s="358"/>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row>
    <row r="20" spans="1:39" ht="37.5" customHeight="1" x14ac:dyDescent="0.6">
      <c r="A20" s="354"/>
      <c r="B20" s="1253" t="s">
        <v>1139</v>
      </c>
      <c r="C20" s="1253"/>
      <c r="D20" s="1253"/>
      <c r="E20" s="1253"/>
      <c r="F20" s="1253"/>
      <c r="G20" s="1253"/>
      <c r="H20" s="1253"/>
      <c r="I20" s="1253"/>
      <c r="J20" s="1253"/>
      <c r="K20" s="1253"/>
      <c r="L20" s="1253"/>
      <c r="M20" s="1253"/>
      <c r="N20" s="1253"/>
      <c r="O20" s="1253"/>
      <c r="P20" s="1253"/>
      <c r="Q20" s="1253"/>
      <c r="R20" s="1253"/>
      <c r="S20" s="1253"/>
      <c r="T20" s="1253"/>
      <c r="U20" s="1253"/>
      <c r="V20" s="1253"/>
      <c r="W20" s="345"/>
      <c r="X20" s="345"/>
      <c r="Y20" s="348"/>
      <c r="Z20" s="348"/>
      <c r="AA20" s="348"/>
      <c r="AB20" s="348"/>
      <c r="AC20" s="348"/>
      <c r="AD20" s="348"/>
      <c r="AE20" s="348"/>
      <c r="AF20" s="348"/>
      <c r="AG20" s="348"/>
      <c r="AH20" s="348"/>
      <c r="AI20" s="348"/>
      <c r="AJ20" s="348"/>
      <c r="AK20" s="348"/>
      <c r="AL20" s="348"/>
      <c r="AM20" s="348"/>
    </row>
    <row r="21" spans="1:39" ht="13" customHeight="1" x14ac:dyDescent="0.6">
      <c r="A21" s="345"/>
      <c r="B21" s="1198" t="s">
        <v>1140</v>
      </c>
      <c r="C21" s="1199"/>
      <c r="D21" s="1200"/>
      <c r="E21" s="1204" t="s">
        <v>1133</v>
      </c>
      <c r="F21" s="1199"/>
      <c r="G21" s="1199"/>
      <c r="H21" s="1200"/>
      <c r="I21" s="1206" t="s">
        <v>93</v>
      </c>
      <c r="J21" s="1207"/>
      <c r="K21" s="1207"/>
      <c r="L21" s="1207"/>
      <c r="M21" s="1207"/>
      <c r="N21" s="1207"/>
      <c r="O21" s="1207"/>
      <c r="P21" s="1207"/>
      <c r="Q21" s="1207"/>
      <c r="R21" s="1207"/>
      <c r="S21" s="1208"/>
      <c r="T21" s="1208"/>
      <c r="U21" s="1208"/>
      <c r="V21" s="1209"/>
      <c r="W21" s="345"/>
      <c r="X21" s="345"/>
      <c r="Y21" s="345"/>
      <c r="Z21" s="345"/>
      <c r="AA21" s="345"/>
      <c r="AB21" s="345"/>
      <c r="AC21" s="345"/>
      <c r="AD21" s="345"/>
      <c r="AE21" s="345"/>
      <c r="AF21" s="345"/>
      <c r="AG21" s="345"/>
      <c r="AH21" s="345"/>
      <c r="AI21" s="345"/>
      <c r="AJ21" s="345"/>
      <c r="AK21" s="345"/>
      <c r="AL21" s="345"/>
      <c r="AM21" s="345"/>
    </row>
    <row r="22" spans="1:39" ht="13" customHeight="1" x14ac:dyDescent="0.6">
      <c r="A22" s="345"/>
      <c r="B22" s="1201"/>
      <c r="C22" s="1202"/>
      <c r="D22" s="1203"/>
      <c r="E22" s="1205"/>
      <c r="F22" s="1202"/>
      <c r="G22" s="1202"/>
      <c r="H22" s="1203"/>
      <c r="I22" s="973"/>
      <c r="J22" s="971"/>
      <c r="K22" s="971"/>
      <c r="L22" s="971"/>
      <c r="M22" s="971"/>
      <c r="N22" s="971"/>
      <c r="O22" s="971"/>
      <c r="P22" s="971"/>
      <c r="Q22" s="971"/>
      <c r="R22" s="972"/>
      <c r="S22" s="1210" t="s">
        <v>1392</v>
      </c>
      <c r="T22" s="1211"/>
      <c r="U22" s="1211"/>
      <c r="V22" s="1212"/>
      <c r="W22" s="345"/>
      <c r="X22" s="345"/>
      <c r="Y22" s="345"/>
      <c r="Z22" s="345"/>
      <c r="AA22" s="345"/>
      <c r="AB22" s="345"/>
      <c r="AC22" s="345"/>
      <c r="AD22" s="345"/>
      <c r="AE22" s="345"/>
      <c r="AF22" s="345"/>
      <c r="AG22" s="345"/>
      <c r="AH22" s="345"/>
      <c r="AI22" s="345"/>
      <c r="AJ22" s="345"/>
      <c r="AK22" s="345"/>
      <c r="AL22" s="345"/>
      <c r="AM22" s="345"/>
    </row>
    <row r="23" spans="1:39" ht="22.5" customHeight="1" x14ac:dyDescent="0.6">
      <c r="A23" s="354"/>
      <c r="B23" s="1183"/>
      <c r="C23" s="1184"/>
      <c r="D23" s="1184"/>
      <c r="E23" s="1185"/>
      <c r="F23" s="1185"/>
      <c r="G23" s="1185"/>
      <c r="H23" s="1185"/>
      <c r="I23" s="1186"/>
      <c r="J23" s="1187"/>
      <c r="K23" s="1187"/>
      <c r="L23" s="1187"/>
      <c r="M23" s="1187"/>
      <c r="N23" s="1187"/>
      <c r="O23" s="1187"/>
      <c r="P23" s="1187"/>
      <c r="Q23" s="1187"/>
      <c r="R23" s="1188"/>
      <c r="S23" s="1213"/>
      <c r="T23" s="1213"/>
      <c r="U23" s="1213"/>
      <c r="V23" s="1214"/>
      <c r="W23" s="354"/>
      <c r="X23" s="354"/>
      <c r="Y23" s="354"/>
      <c r="Z23" s="354"/>
      <c r="AA23" s="354"/>
      <c r="AB23" s="354"/>
      <c r="AC23" s="354"/>
      <c r="AD23" s="354"/>
      <c r="AE23" s="354"/>
      <c r="AF23" s="354"/>
      <c r="AG23" s="354"/>
      <c r="AH23" s="354"/>
      <c r="AI23" s="354"/>
      <c r="AJ23" s="354"/>
      <c r="AK23" s="354"/>
      <c r="AL23" s="354"/>
      <c r="AM23" s="354"/>
    </row>
    <row r="24" spans="1:39" ht="22.5" customHeight="1" x14ac:dyDescent="0.6">
      <c r="A24" s="359"/>
      <c r="B24" s="1183"/>
      <c r="C24" s="1184"/>
      <c r="D24" s="1184"/>
      <c r="E24" s="1185"/>
      <c r="F24" s="1185"/>
      <c r="G24" s="1185"/>
      <c r="H24" s="1185"/>
      <c r="I24" s="1186"/>
      <c r="J24" s="1187"/>
      <c r="K24" s="1187"/>
      <c r="L24" s="1187"/>
      <c r="M24" s="1187"/>
      <c r="N24" s="1187"/>
      <c r="O24" s="1187"/>
      <c r="P24" s="1187"/>
      <c r="Q24" s="1187"/>
      <c r="R24" s="1188"/>
      <c r="S24" s="1213"/>
      <c r="T24" s="1213"/>
      <c r="U24" s="1213"/>
      <c r="V24" s="1214"/>
      <c r="W24" s="359"/>
      <c r="X24" s="359"/>
      <c r="Y24" s="359"/>
      <c r="Z24" s="359"/>
      <c r="AA24" s="359"/>
      <c r="AB24" s="359"/>
      <c r="AC24" s="359"/>
      <c r="AD24" s="359"/>
      <c r="AE24" s="359"/>
      <c r="AF24" s="359"/>
      <c r="AG24" s="359"/>
      <c r="AH24" s="359"/>
      <c r="AI24" s="359"/>
      <c r="AJ24" s="359"/>
      <c r="AK24" s="359"/>
      <c r="AL24" s="359"/>
      <c r="AM24" s="359"/>
    </row>
    <row r="25" spans="1:39" ht="22.5" customHeight="1" x14ac:dyDescent="0.6">
      <c r="A25" s="354"/>
      <c r="B25" s="1183"/>
      <c r="C25" s="1184"/>
      <c r="D25" s="1184"/>
      <c r="E25" s="1185"/>
      <c r="F25" s="1185"/>
      <c r="G25" s="1185"/>
      <c r="H25" s="1185"/>
      <c r="I25" s="1186"/>
      <c r="J25" s="1187"/>
      <c r="K25" s="1187"/>
      <c r="L25" s="1187"/>
      <c r="M25" s="1187"/>
      <c r="N25" s="1187"/>
      <c r="O25" s="1187"/>
      <c r="P25" s="1187"/>
      <c r="Q25" s="1187"/>
      <c r="R25" s="1188"/>
      <c r="S25" s="1196"/>
      <c r="T25" s="1196"/>
      <c r="U25" s="1196"/>
      <c r="V25" s="1197"/>
      <c r="W25" s="354"/>
      <c r="X25" s="354"/>
      <c r="Y25" s="345"/>
      <c r="Z25" s="345"/>
      <c r="AA25" s="345"/>
      <c r="AB25" s="345"/>
      <c r="AC25" s="345"/>
      <c r="AD25" s="345"/>
      <c r="AE25" s="345"/>
      <c r="AF25" s="345"/>
      <c r="AG25" s="345"/>
      <c r="AH25" s="345"/>
      <c r="AI25" s="345"/>
      <c r="AJ25" s="345"/>
      <c r="AK25" s="345"/>
      <c r="AL25" s="345"/>
      <c r="AM25" s="345"/>
    </row>
    <row r="26" spans="1:39" ht="22.5" customHeight="1" x14ac:dyDescent="0.6">
      <c r="A26" s="354"/>
      <c r="B26" s="1179"/>
      <c r="C26" s="1179"/>
      <c r="D26" s="1179"/>
      <c r="E26" s="1218" t="s">
        <v>445</v>
      </c>
      <c r="F26" s="1218"/>
      <c r="G26" s="1218"/>
      <c r="H26" s="1218"/>
      <c r="I26" s="1218"/>
      <c r="J26" s="1218"/>
      <c r="K26" s="1218"/>
      <c r="L26" s="1218"/>
      <c r="M26" s="1218"/>
      <c r="N26" s="1218"/>
      <c r="O26" s="1218"/>
      <c r="P26" s="1218"/>
      <c r="Q26" s="1218"/>
      <c r="R26" s="1218"/>
      <c r="S26" s="1182"/>
      <c r="T26" s="1182"/>
      <c r="U26" s="1182"/>
      <c r="V26" s="1182"/>
      <c r="W26" s="354"/>
      <c r="X26" s="354"/>
      <c r="Y26" s="345"/>
      <c r="Z26" s="345"/>
      <c r="AA26" s="345"/>
      <c r="AB26" s="345"/>
      <c r="AC26" s="345"/>
      <c r="AD26" s="345"/>
      <c r="AE26" s="345"/>
      <c r="AF26" s="345"/>
      <c r="AG26" s="345"/>
      <c r="AH26" s="345"/>
      <c r="AI26" s="345"/>
      <c r="AJ26" s="345"/>
      <c r="AK26" s="345"/>
      <c r="AL26" s="345"/>
      <c r="AM26" s="345"/>
    </row>
    <row r="27" spans="1:39" ht="22.5" customHeight="1" x14ac:dyDescent="0.6">
      <c r="A27" s="354"/>
      <c r="B27" s="348" t="s">
        <v>1141</v>
      </c>
      <c r="C27" s="356"/>
      <c r="D27" s="345"/>
      <c r="E27" s="345"/>
      <c r="F27" s="345"/>
      <c r="G27" s="345"/>
      <c r="H27" s="345"/>
      <c r="I27" s="345"/>
      <c r="J27" s="345"/>
      <c r="K27" s="345"/>
      <c r="L27" s="345"/>
      <c r="M27" s="345"/>
      <c r="N27" s="345"/>
      <c r="O27" s="345"/>
      <c r="P27" s="345"/>
      <c r="Q27" s="345"/>
      <c r="R27" s="345"/>
      <c r="S27" s="345"/>
      <c r="T27" s="345"/>
      <c r="U27" s="360"/>
      <c r="V27" s="361"/>
      <c r="W27" s="345"/>
      <c r="X27" s="345"/>
      <c r="Y27" s="348"/>
      <c r="Z27" s="348"/>
      <c r="AA27" s="348"/>
      <c r="AB27" s="348"/>
      <c r="AC27" s="348"/>
      <c r="AD27" s="348"/>
      <c r="AE27" s="348"/>
      <c r="AF27" s="348"/>
      <c r="AG27" s="348"/>
      <c r="AH27" s="348"/>
      <c r="AI27" s="348"/>
      <c r="AJ27" s="348"/>
      <c r="AK27" s="348"/>
      <c r="AL27" s="348"/>
      <c r="AM27" s="348"/>
    </row>
    <row r="28" spans="1:39" ht="13" customHeight="1" x14ac:dyDescent="0.6">
      <c r="A28" s="345"/>
      <c r="B28" s="1198" t="s">
        <v>1140</v>
      </c>
      <c r="C28" s="1199"/>
      <c r="D28" s="1200"/>
      <c r="E28" s="1204" t="s">
        <v>1133</v>
      </c>
      <c r="F28" s="1199"/>
      <c r="G28" s="1199"/>
      <c r="H28" s="1200"/>
      <c r="I28" s="1206" t="s">
        <v>93</v>
      </c>
      <c r="J28" s="1207"/>
      <c r="K28" s="1207"/>
      <c r="L28" s="1207"/>
      <c r="M28" s="1207"/>
      <c r="N28" s="1207"/>
      <c r="O28" s="1207"/>
      <c r="P28" s="1207"/>
      <c r="Q28" s="1207"/>
      <c r="R28" s="1207"/>
      <c r="S28" s="1208"/>
      <c r="T28" s="1208"/>
      <c r="U28" s="1208"/>
      <c r="V28" s="1209"/>
      <c r="W28" s="345"/>
      <c r="X28" s="345"/>
      <c r="Y28" s="345"/>
      <c r="Z28" s="345"/>
      <c r="AA28" s="345"/>
      <c r="AB28" s="345"/>
      <c r="AC28" s="345"/>
      <c r="AD28" s="345"/>
      <c r="AE28" s="345"/>
      <c r="AF28" s="345"/>
      <c r="AG28" s="345"/>
      <c r="AH28" s="345"/>
      <c r="AI28" s="345"/>
      <c r="AJ28" s="345"/>
      <c r="AK28" s="345"/>
      <c r="AL28" s="345"/>
      <c r="AM28" s="345"/>
    </row>
    <row r="29" spans="1:39" ht="13" customHeight="1" x14ac:dyDescent="0.6">
      <c r="A29" s="345"/>
      <c r="B29" s="1201"/>
      <c r="C29" s="1202"/>
      <c r="D29" s="1203"/>
      <c r="E29" s="1205"/>
      <c r="F29" s="1202"/>
      <c r="G29" s="1202"/>
      <c r="H29" s="1203"/>
      <c r="I29" s="973"/>
      <c r="J29" s="971"/>
      <c r="K29" s="971"/>
      <c r="L29" s="971"/>
      <c r="M29" s="971"/>
      <c r="N29" s="971"/>
      <c r="O29" s="971"/>
      <c r="P29" s="971"/>
      <c r="Q29" s="971"/>
      <c r="R29" s="972"/>
      <c r="S29" s="1210" t="s">
        <v>1392</v>
      </c>
      <c r="T29" s="1211"/>
      <c r="U29" s="1211"/>
      <c r="V29" s="1212"/>
      <c r="W29" s="345"/>
      <c r="X29" s="345"/>
      <c r="Y29" s="345"/>
      <c r="Z29" s="345"/>
      <c r="AA29" s="345"/>
      <c r="AB29" s="345"/>
      <c r="AC29" s="345"/>
      <c r="AD29" s="345"/>
      <c r="AE29" s="345"/>
      <c r="AF29" s="345"/>
      <c r="AG29" s="345"/>
      <c r="AH29" s="345"/>
      <c r="AI29" s="345"/>
      <c r="AJ29" s="345"/>
      <c r="AK29" s="345"/>
      <c r="AL29" s="345"/>
      <c r="AM29" s="345"/>
    </row>
    <row r="30" spans="1:39" ht="22.5" customHeight="1" x14ac:dyDescent="0.6">
      <c r="A30" s="359"/>
      <c r="B30" s="1183"/>
      <c r="C30" s="1184"/>
      <c r="D30" s="1184"/>
      <c r="E30" s="1185"/>
      <c r="F30" s="1185"/>
      <c r="G30" s="1185"/>
      <c r="H30" s="1185"/>
      <c r="I30" s="1186"/>
      <c r="J30" s="1187"/>
      <c r="K30" s="1187"/>
      <c r="L30" s="1187"/>
      <c r="M30" s="1187"/>
      <c r="N30" s="1187"/>
      <c r="O30" s="1187"/>
      <c r="P30" s="1187"/>
      <c r="Q30" s="1187"/>
      <c r="R30" s="1188"/>
      <c r="S30" s="1213"/>
      <c r="T30" s="1213"/>
      <c r="U30" s="1213"/>
      <c r="V30" s="1214"/>
      <c r="W30" s="359"/>
      <c r="X30" s="359"/>
      <c r="Y30" s="359"/>
      <c r="Z30" s="359"/>
      <c r="AA30" s="359"/>
      <c r="AB30" s="359"/>
      <c r="AC30" s="359"/>
      <c r="AD30" s="359"/>
      <c r="AE30" s="359"/>
      <c r="AF30" s="359"/>
      <c r="AG30" s="359"/>
      <c r="AH30" s="359"/>
      <c r="AI30" s="359"/>
      <c r="AJ30" s="359"/>
      <c r="AK30" s="359"/>
      <c r="AL30" s="359"/>
      <c r="AM30" s="359"/>
    </row>
    <row r="31" spans="1:39" ht="22.5" customHeight="1" x14ac:dyDescent="0.6">
      <c r="A31" s="359"/>
      <c r="B31" s="1183"/>
      <c r="C31" s="1184"/>
      <c r="D31" s="1184"/>
      <c r="E31" s="1185"/>
      <c r="F31" s="1185"/>
      <c r="G31" s="1185"/>
      <c r="H31" s="1185"/>
      <c r="I31" s="1186"/>
      <c r="J31" s="1187"/>
      <c r="K31" s="1187"/>
      <c r="L31" s="1187"/>
      <c r="M31" s="1187"/>
      <c r="N31" s="1187"/>
      <c r="O31" s="1187"/>
      <c r="P31" s="1187"/>
      <c r="Q31" s="1187"/>
      <c r="R31" s="1188"/>
      <c r="S31" s="1213"/>
      <c r="T31" s="1213"/>
      <c r="U31" s="1213"/>
      <c r="V31" s="1214"/>
      <c r="W31" s="359"/>
      <c r="X31" s="359"/>
      <c r="Y31" s="359"/>
      <c r="Z31" s="359"/>
      <c r="AA31" s="359"/>
      <c r="AB31" s="359"/>
      <c r="AC31" s="359"/>
      <c r="AD31" s="359"/>
      <c r="AE31" s="359"/>
      <c r="AF31" s="359"/>
      <c r="AG31" s="359"/>
      <c r="AH31" s="359"/>
      <c r="AI31" s="359"/>
      <c r="AJ31" s="359"/>
      <c r="AK31" s="359"/>
      <c r="AL31" s="359"/>
      <c r="AM31" s="359"/>
    </row>
    <row r="32" spans="1:39" ht="22.5" customHeight="1" x14ac:dyDescent="0.6">
      <c r="A32" s="359"/>
      <c r="B32" s="1183"/>
      <c r="C32" s="1184"/>
      <c r="D32" s="1184"/>
      <c r="E32" s="1192"/>
      <c r="F32" s="1192"/>
      <c r="G32" s="1192"/>
      <c r="H32" s="1192"/>
      <c r="I32" s="1186"/>
      <c r="J32" s="1187"/>
      <c r="K32" s="1187"/>
      <c r="L32" s="1187"/>
      <c r="M32" s="1187"/>
      <c r="N32" s="1187"/>
      <c r="O32" s="1187"/>
      <c r="P32" s="1187"/>
      <c r="Q32" s="1187"/>
      <c r="R32" s="1188"/>
      <c r="S32" s="1196"/>
      <c r="T32" s="1196"/>
      <c r="U32" s="1196"/>
      <c r="V32" s="1197"/>
      <c r="W32" s="359"/>
      <c r="X32" s="359"/>
      <c r="Y32" s="345"/>
      <c r="Z32" s="345"/>
      <c r="AA32" s="345"/>
      <c r="AB32" s="345"/>
      <c r="AC32" s="345"/>
      <c r="AD32" s="345"/>
      <c r="AE32" s="345"/>
      <c r="AF32" s="345"/>
      <c r="AG32" s="345"/>
      <c r="AH32" s="345"/>
      <c r="AI32" s="345"/>
      <c r="AJ32" s="345"/>
      <c r="AK32" s="345"/>
      <c r="AL32" s="345"/>
      <c r="AM32" s="345"/>
    </row>
    <row r="33" spans="1:39" ht="22.5" customHeight="1" x14ac:dyDescent="0.6">
      <c r="A33" s="359"/>
      <c r="B33" s="1179"/>
      <c r="C33" s="1179"/>
      <c r="D33" s="1179"/>
      <c r="E33" s="1180" t="s">
        <v>445</v>
      </c>
      <c r="F33" s="1181"/>
      <c r="G33" s="1181"/>
      <c r="H33" s="1181"/>
      <c r="I33" s="1181"/>
      <c r="J33" s="1181"/>
      <c r="K33" s="1181"/>
      <c r="L33" s="1181"/>
      <c r="M33" s="1181"/>
      <c r="N33" s="1181"/>
      <c r="O33" s="1181"/>
      <c r="P33" s="1181"/>
      <c r="Q33" s="1181"/>
      <c r="R33" s="1181"/>
      <c r="S33" s="1182"/>
      <c r="T33" s="1182"/>
      <c r="U33" s="1182"/>
      <c r="V33" s="1182"/>
      <c r="W33" s="359"/>
      <c r="X33" s="359"/>
      <c r="Y33" s="345"/>
      <c r="Z33" s="345"/>
      <c r="AA33" s="345"/>
      <c r="AB33" s="345"/>
      <c r="AC33" s="345"/>
      <c r="AD33" s="345"/>
      <c r="AE33" s="345"/>
      <c r="AF33" s="345"/>
      <c r="AG33" s="345"/>
      <c r="AH33" s="345"/>
      <c r="AI33" s="345"/>
      <c r="AJ33" s="345"/>
      <c r="AK33" s="345"/>
      <c r="AL33" s="345"/>
      <c r="AM33" s="345"/>
    </row>
    <row r="34" spans="1:39" ht="22.5" customHeight="1" x14ac:dyDescent="0.6">
      <c r="A34" s="345" t="s">
        <v>1142</v>
      </c>
      <c r="B34" s="356"/>
      <c r="C34" s="345"/>
      <c r="D34" s="345"/>
      <c r="E34" s="345"/>
      <c r="F34" s="345"/>
      <c r="G34" s="345"/>
      <c r="H34" s="345"/>
      <c r="I34" s="357"/>
      <c r="J34" s="345"/>
      <c r="K34" s="358"/>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c r="AL34" s="345"/>
      <c r="AM34" s="345"/>
    </row>
    <row r="35" spans="1:39" ht="41" customHeight="1" x14ac:dyDescent="0.6">
      <c r="A35" s="354"/>
      <c r="B35" s="1217" t="s">
        <v>1143</v>
      </c>
      <c r="C35" s="1217"/>
      <c r="D35" s="1217"/>
      <c r="E35" s="1217"/>
      <c r="F35" s="1217"/>
      <c r="G35" s="1217"/>
      <c r="H35" s="1217"/>
      <c r="I35" s="1217"/>
      <c r="J35" s="1217"/>
      <c r="K35" s="1217"/>
      <c r="L35" s="1217"/>
      <c r="M35" s="1217"/>
      <c r="N35" s="1217"/>
      <c r="O35" s="1217"/>
      <c r="P35" s="1217"/>
      <c r="Q35" s="1217"/>
      <c r="R35" s="1217"/>
      <c r="S35" s="1217"/>
      <c r="T35" s="1217"/>
      <c r="U35" s="1217"/>
      <c r="V35" s="1217"/>
      <c r="W35" s="345"/>
      <c r="X35" s="345"/>
      <c r="Y35" s="348"/>
      <c r="Z35" s="348"/>
      <c r="AA35" s="348"/>
      <c r="AB35" s="348"/>
      <c r="AC35" s="348"/>
      <c r="AD35" s="348"/>
      <c r="AE35" s="348"/>
      <c r="AF35" s="348"/>
      <c r="AG35" s="348"/>
      <c r="AH35" s="348"/>
      <c r="AI35" s="348"/>
      <c r="AJ35" s="348"/>
      <c r="AK35" s="348"/>
      <c r="AL35" s="348"/>
      <c r="AM35" s="348"/>
    </row>
    <row r="36" spans="1:39" ht="13" customHeight="1" x14ac:dyDescent="0.6">
      <c r="A36" s="345"/>
      <c r="B36" s="1198" t="s">
        <v>1140</v>
      </c>
      <c r="C36" s="1199"/>
      <c r="D36" s="1200"/>
      <c r="E36" s="1204" t="s">
        <v>1133</v>
      </c>
      <c r="F36" s="1199"/>
      <c r="G36" s="1199"/>
      <c r="H36" s="1200"/>
      <c r="I36" s="1206" t="s">
        <v>93</v>
      </c>
      <c r="J36" s="1207"/>
      <c r="K36" s="1207"/>
      <c r="L36" s="1207"/>
      <c r="M36" s="1207"/>
      <c r="N36" s="1207"/>
      <c r="O36" s="1207"/>
      <c r="P36" s="1207"/>
      <c r="Q36" s="1207"/>
      <c r="R36" s="1207"/>
      <c r="S36" s="1208"/>
      <c r="T36" s="1208"/>
      <c r="U36" s="1208"/>
      <c r="V36" s="1209"/>
      <c r="W36" s="345"/>
      <c r="X36" s="345"/>
      <c r="Y36" s="345"/>
      <c r="Z36" s="345"/>
      <c r="AA36" s="345"/>
      <c r="AB36" s="345"/>
      <c r="AC36" s="345"/>
      <c r="AD36" s="345"/>
      <c r="AE36" s="345"/>
      <c r="AF36" s="345"/>
      <c r="AG36" s="345"/>
      <c r="AH36" s="345"/>
      <c r="AI36" s="345"/>
      <c r="AJ36" s="345"/>
      <c r="AK36" s="345"/>
      <c r="AL36" s="345"/>
      <c r="AM36" s="345"/>
    </row>
    <row r="37" spans="1:39" ht="13" customHeight="1" x14ac:dyDescent="0.6">
      <c r="A37" s="345"/>
      <c r="B37" s="1201"/>
      <c r="C37" s="1202"/>
      <c r="D37" s="1203"/>
      <c r="E37" s="1205"/>
      <c r="F37" s="1202"/>
      <c r="G37" s="1202"/>
      <c r="H37" s="1203"/>
      <c r="I37" s="973"/>
      <c r="J37" s="971"/>
      <c r="K37" s="971"/>
      <c r="L37" s="971"/>
      <c r="M37" s="971"/>
      <c r="N37" s="971"/>
      <c r="O37" s="971"/>
      <c r="P37" s="971"/>
      <c r="Q37" s="971"/>
      <c r="R37" s="972"/>
      <c r="S37" s="1210" t="s">
        <v>1392</v>
      </c>
      <c r="T37" s="1211"/>
      <c r="U37" s="1211"/>
      <c r="V37" s="1212"/>
      <c r="W37" s="345"/>
      <c r="X37" s="345"/>
      <c r="Y37" s="345"/>
      <c r="Z37" s="345"/>
      <c r="AA37" s="345"/>
      <c r="AB37" s="345"/>
      <c r="AC37" s="345"/>
      <c r="AD37" s="345"/>
      <c r="AE37" s="345"/>
      <c r="AF37" s="345"/>
      <c r="AG37" s="345"/>
      <c r="AH37" s="345"/>
      <c r="AI37" s="345"/>
      <c r="AJ37" s="345"/>
      <c r="AK37" s="345"/>
      <c r="AL37" s="345"/>
      <c r="AM37" s="345"/>
    </row>
    <row r="38" spans="1:39" ht="22.5" customHeight="1" x14ac:dyDescent="0.6">
      <c r="A38" s="354"/>
      <c r="B38" s="1183"/>
      <c r="C38" s="1184"/>
      <c r="D38" s="1184"/>
      <c r="E38" s="1185"/>
      <c r="F38" s="1185"/>
      <c r="G38" s="1185"/>
      <c r="H38" s="1185"/>
      <c r="I38" s="1186"/>
      <c r="J38" s="1187"/>
      <c r="K38" s="1187"/>
      <c r="L38" s="1187"/>
      <c r="M38" s="1187"/>
      <c r="N38" s="1187"/>
      <c r="O38" s="1187"/>
      <c r="P38" s="1187"/>
      <c r="Q38" s="1187"/>
      <c r="R38" s="1188"/>
      <c r="S38" s="1213"/>
      <c r="T38" s="1213"/>
      <c r="U38" s="1213"/>
      <c r="V38" s="1214"/>
      <c r="W38" s="354"/>
      <c r="X38" s="354"/>
      <c r="Y38" s="354"/>
      <c r="Z38" s="354"/>
      <c r="AA38" s="354"/>
      <c r="AB38" s="354"/>
      <c r="AC38" s="354"/>
      <c r="AD38" s="354"/>
      <c r="AE38" s="354"/>
      <c r="AF38" s="354"/>
      <c r="AG38" s="354"/>
      <c r="AH38" s="354"/>
      <c r="AI38" s="354"/>
      <c r="AJ38" s="354"/>
      <c r="AK38" s="354"/>
      <c r="AL38" s="354"/>
      <c r="AM38" s="354"/>
    </row>
    <row r="39" spans="1:39" ht="22.5" customHeight="1" x14ac:dyDescent="0.6">
      <c r="A39" s="359"/>
      <c r="B39" s="1183"/>
      <c r="C39" s="1184"/>
      <c r="D39" s="1184"/>
      <c r="E39" s="1185"/>
      <c r="F39" s="1185"/>
      <c r="G39" s="1185"/>
      <c r="H39" s="1185"/>
      <c r="I39" s="1186"/>
      <c r="J39" s="1187"/>
      <c r="K39" s="1187"/>
      <c r="L39" s="1187"/>
      <c r="M39" s="1187"/>
      <c r="N39" s="1187"/>
      <c r="O39" s="1187"/>
      <c r="P39" s="1187"/>
      <c r="Q39" s="1187"/>
      <c r="R39" s="1188"/>
      <c r="S39" s="1213"/>
      <c r="T39" s="1213"/>
      <c r="U39" s="1213"/>
      <c r="V39" s="1214"/>
      <c r="W39" s="359"/>
      <c r="X39" s="359"/>
      <c r="Y39" s="359"/>
      <c r="Z39" s="359"/>
      <c r="AA39" s="359"/>
      <c r="AB39" s="359"/>
      <c r="AC39" s="359"/>
      <c r="AD39" s="359"/>
      <c r="AE39" s="359"/>
      <c r="AF39" s="359"/>
      <c r="AG39" s="359"/>
      <c r="AH39" s="359"/>
      <c r="AI39" s="359"/>
      <c r="AJ39" s="359"/>
      <c r="AK39" s="359"/>
      <c r="AL39" s="359"/>
      <c r="AM39" s="359"/>
    </row>
    <row r="40" spans="1:39" ht="22.5" customHeight="1" x14ac:dyDescent="0.6">
      <c r="A40" s="354"/>
      <c r="B40" s="1183"/>
      <c r="C40" s="1184"/>
      <c r="D40" s="1184"/>
      <c r="E40" s="1192"/>
      <c r="F40" s="1192"/>
      <c r="G40" s="1192"/>
      <c r="H40" s="1192"/>
      <c r="I40" s="1186"/>
      <c r="J40" s="1187"/>
      <c r="K40" s="1187"/>
      <c r="L40" s="1187"/>
      <c r="M40" s="1187"/>
      <c r="N40" s="1187"/>
      <c r="O40" s="1187"/>
      <c r="P40" s="1187"/>
      <c r="Q40" s="1187"/>
      <c r="R40" s="1188"/>
      <c r="S40" s="1196"/>
      <c r="T40" s="1196"/>
      <c r="U40" s="1196"/>
      <c r="V40" s="1197"/>
      <c r="W40" s="354"/>
      <c r="X40" s="354"/>
      <c r="Y40" s="345"/>
      <c r="Z40" s="345"/>
      <c r="AA40" s="345"/>
      <c r="AB40" s="345"/>
      <c r="AC40" s="345"/>
      <c r="AD40" s="345"/>
      <c r="AE40" s="345"/>
      <c r="AF40" s="345"/>
      <c r="AG40" s="345"/>
      <c r="AH40" s="345"/>
      <c r="AI40" s="345"/>
      <c r="AJ40" s="345"/>
      <c r="AK40" s="345"/>
      <c r="AL40" s="345"/>
      <c r="AM40" s="345"/>
    </row>
    <row r="41" spans="1:39" ht="22.5" customHeight="1" x14ac:dyDescent="0.6">
      <c r="A41" s="354"/>
      <c r="B41" s="1179"/>
      <c r="C41" s="1179"/>
      <c r="D41" s="1179"/>
      <c r="E41" s="1215" t="s">
        <v>445</v>
      </c>
      <c r="F41" s="1216"/>
      <c r="G41" s="1216"/>
      <c r="H41" s="1216"/>
      <c r="I41" s="1216"/>
      <c r="J41" s="1216"/>
      <c r="K41" s="1216"/>
      <c r="L41" s="1216"/>
      <c r="M41" s="1216"/>
      <c r="N41" s="1216"/>
      <c r="O41" s="1216"/>
      <c r="P41" s="1216"/>
      <c r="Q41" s="1216"/>
      <c r="R41" s="1216"/>
      <c r="S41" s="1182"/>
      <c r="T41" s="1182"/>
      <c r="U41" s="1182"/>
      <c r="V41" s="1182"/>
      <c r="W41" s="354"/>
      <c r="X41" s="354"/>
      <c r="Y41" s="345"/>
      <c r="Z41" s="345"/>
      <c r="AA41" s="345"/>
      <c r="AB41" s="345"/>
      <c r="AC41" s="345"/>
      <c r="AD41" s="345"/>
      <c r="AE41" s="345"/>
      <c r="AF41" s="345"/>
      <c r="AG41" s="345"/>
      <c r="AH41" s="345"/>
      <c r="AI41" s="345"/>
      <c r="AJ41" s="345"/>
      <c r="AK41" s="345"/>
      <c r="AL41" s="345"/>
      <c r="AM41" s="345"/>
    </row>
    <row r="42" spans="1:39" ht="22.5" customHeight="1" x14ac:dyDescent="0.6">
      <c r="A42" s="354"/>
      <c r="B42" s="345" t="s">
        <v>1141</v>
      </c>
      <c r="C42" s="356"/>
      <c r="D42" s="345"/>
      <c r="E42" s="345"/>
      <c r="F42" s="345"/>
      <c r="G42" s="345"/>
      <c r="H42" s="345"/>
      <c r="I42" s="345"/>
      <c r="J42" s="345"/>
      <c r="K42" s="345"/>
      <c r="L42" s="345"/>
      <c r="M42" s="345"/>
      <c r="N42" s="345"/>
      <c r="O42" s="345"/>
      <c r="P42" s="345"/>
      <c r="Q42" s="345"/>
      <c r="R42" s="345"/>
      <c r="S42" s="345"/>
      <c r="T42" s="345"/>
      <c r="U42" s="360"/>
      <c r="V42" s="361"/>
      <c r="W42" s="345"/>
      <c r="X42" s="345"/>
      <c r="Y42" s="348"/>
      <c r="Z42" s="348"/>
      <c r="AA42" s="348"/>
      <c r="AB42" s="348"/>
      <c r="AC42" s="348"/>
      <c r="AD42" s="348"/>
      <c r="AE42" s="348"/>
      <c r="AF42" s="348"/>
      <c r="AG42" s="348"/>
      <c r="AH42" s="348"/>
      <c r="AI42" s="348"/>
      <c r="AJ42" s="348"/>
      <c r="AK42" s="348"/>
      <c r="AL42" s="348"/>
      <c r="AM42" s="348"/>
    </row>
    <row r="43" spans="1:39" ht="13" customHeight="1" x14ac:dyDescent="0.6">
      <c r="A43" s="345"/>
      <c r="B43" s="1198" t="s">
        <v>1140</v>
      </c>
      <c r="C43" s="1199"/>
      <c r="D43" s="1200"/>
      <c r="E43" s="1204" t="s">
        <v>1133</v>
      </c>
      <c r="F43" s="1199"/>
      <c r="G43" s="1199"/>
      <c r="H43" s="1200"/>
      <c r="I43" s="1206" t="s">
        <v>93</v>
      </c>
      <c r="J43" s="1207"/>
      <c r="K43" s="1207"/>
      <c r="L43" s="1207"/>
      <c r="M43" s="1207"/>
      <c r="N43" s="1207"/>
      <c r="O43" s="1207"/>
      <c r="P43" s="1207"/>
      <c r="Q43" s="1207"/>
      <c r="R43" s="1207"/>
      <c r="S43" s="1208"/>
      <c r="T43" s="1208"/>
      <c r="U43" s="1208"/>
      <c r="V43" s="1209"/>
      <c r="W43" s="345"/>
      <c r="X43" s="345"/>
      <c r="Y43" s="345"/>
      <c r="Z43" s="345"/>
      <c r="AA43" s="345"/>
      <c r="AB43" s="345"/>
      <c r="AC43" s="345"/>
      <c r="AD43" s="345"/>
      <c r="AE43" s="345"/>
      <c r="AF43" s="345"/>
      <c r="AG43" s="345"/>
      <c r="AH43" s="345"/>
      <c r="AI43" s="345"/>
      <c r="AJ43" s="345"/>
      <c r="AK43" s="345"/>
      <c r="AL43" s="345"/>
      <c r="AM43" s="345"/>
    </row>
    <row r="44" spans="1:39" ht="13" customHeight="1" x14ac:dyDescent="0.6">
      <c r="A44" s="345"/>
      <c r="B44" s="1201"/>
      <c r="C44" s="1202"/>
      <c r="D44" s="1203"/>
      <c r="E44" s="1205"/>
      <c r="F44" s="1202"/>
      <c r="G44" s="1202"/>
      <c r="H44" s="1203"/>
      <c r="I44" s="973"/>
      <c r="J44" s="971"/>
      <c r="K44" s="971"/>
      <c r="L44" s="971"/>
      <c r="M44" s="971"/>
      <c r="N44" s="971"/>
      <c r="O44" s="971"/>
      <c r="P44" s="971"/>
      <c r="Q44" s="971"/>
      <c r="R44" s="972"/>
      <c r="S44" s="1210" t="s">
        <v>1392</v>
      </c>
      <c r="T44" s="1211"/>
      <c r="U44" s="1211"/>
      <c r="V44" s="1212"/>
      <c r="W44" s="345"/>
      <c r="X44" s="345"/>
      <c r="Y44" s="345"/>
      <c r="Z44" s="345"/>
      <c r="AA44" s="345"/>
      <c r="AB44" s="345"/>
      <c r="AC44" s="345"/>
      <c r="AD44" s="345"/>
      <c r="AE44" s="345"/>
      <c r="AF44" s="345"/>
      <c r="AG44" s="345"/>
      <c r="AH44" s="345"/>
      <c r="AI44" s="345"/>
      <c r="AJ44" s="345"/>
      <c r="AK44" s="345"/>
      <c r="AL44" s="345"/>
      <c r="AM44" s="345"/>
    </row>
    <row r="45" spans="1:39" ht="22.5" customHeight="1" x14ac:dyDescent="0.6">
      <c r="A45" s="359"/>
      <c r="B45" s="1183"/>
      <c r="C45" s="1184"/>
      <c r="D45" s="1184"/>
      <c r="E45" s="1185"/>
      <c r="F45" s="1185"/>
      <c r="G45" s="1185"/>
      <c r="H45" s="1185"/>
      <c r="I45" s="1186"/>
      <c r="J45" s="1187"/>
      <c r="K45" s="1187"/>
      <c r="L45" s="1187"/>
      <c r="M45" s="1187"/>
      <c r="N45" s="1187"/>
      <c r="O45" s="1187"/>
      <c r="P45" s="1187"/>
      <c r="Q45" s="1187"/>
      <c r="R45" s="1188"/>
      <c r="S45" s="1213"/>
      <c r="T45" s="1213"/>
      <c r="U45" s="1213"/>
      <c r="V45" s="1214"/>
      <c r="W45" s="359"/>
      <c r="X45" s="359"/>
      <c r="Y45" s="359"/>
      <c r="Z45" s="359"/>
      <c r="AA45" s="359"/>
      <c r="AB45" s="359"/>
      <c r="AC45" s="359"/>
      <c r="AD45" s="359"/>
      <c r="AE45" s="359"/>
      <c r="AF45" s="359"/>
      <c r="AG45" s="359"/>
      <c r="AH45" s="359"/>
      <c r="AI45" s="359"/>
      <c r="AJ45" s="359"/>
      <c r="AK45" s="359"/>
      <c r="AL45" s="359"/>
      <c r="AM45" s="359"/>
    </row>
    <row r="46" spans="1:39" ht="22.5" customHeight="1" x14ac:dyDescent="0.6">
      <c r="A46" s="359"/>
      <c r="B46" s="1183"/>
      <c r="C46" s="1184"/>
      <c r="D46" s="1184"/>
      <c r="E46" s="1185"/>
      <c r="F46" s="1185"/>
      <c r="G46" s="1185"/>
      <c r="H46" s="1185"/>
      <c r="I46" s="1186"/>
      <c r="J46" s="1187"/>
      <c r="K46" s="1187"/>
      <c r="L46" s="1187"/>
      <c r="M46" s="1187"/>
      <c r="N46" s="1187"/>
      <c r="O46" s="1187"/>
      <c r="P46" s="1187"/>
      <c r="Q46" s="1187"/>
      <c r="R46" s="1188"/>
      <c r="S46" s="1213"/>
      <c r="T46" s="1213"/>
      <c r="U46" s="1213"/>
      <c r="V46" s="1214"/>
      <c r="W46" s="359"/>
      <c r="X46" s="359"/>
      <c r="Y46" s="359"/>
      <c r="Z46" s="359"/>
      <c r="AA46" s="359"/>
      <c r="AB46" s="359"/>
      <c r="AC46" s="359"/>
      <c r="AD46" s="359"/>
      <c r="AE46" s="359"/>
      <c r="AF46" s="359"/>
      <c r="AG46" s="359"/>
      <c r="AH46" s="359"/>
      <c r="AI46" s="359"/>
      <c r="AJ46" s="359"/>
      <c r="AK46" s="359"/>
      <c r="AL46" s="359"/>
      <c r="AM46" s="359"/>
    </row>
    <row r="47" spans="1:39" ht="22.5" customHeight="1" x14ac:dyDescent="0.6">
      <c r="A47" s="359"/>
      <c r="B47" s="1183"/>
      <c r="C47" s="1184"/>
      <c r="D47" s="1184"/>
      <c r="E47" s="1192"/>
      <c r="F47" s="1192"/>
      <c r="G47" s="1192"/>
      <c r="H47" s="1192"/>
      <c r="I47" s="1186"/>
      <c r="J47" s="1187"/>
      <c r="K47" s="1187"/>
      <c r="L47" s="1187"/>
      <c r="M47" s="1187"/>
      <c r="N47" s="1187"/>
      <c r="O47" s="1187"/>
      <c r="P47" s="1187"/>
      <c r="Q47" s="1187"/>
      <c r="R47" s="1188"/>
      <c r="S47" s="1196"/>
      <c r="T47" s="1196"/>
      <c r="U47" s="1196"/>
      <c r="V47" s="1197"/>
      <c r="W47" s="359"/>
      <c r="X47" s="359"/>
      <c r="Y47" s="345"/>
      <c r="Z47" s="345"/>
      <c r="AA47" s="345"/>
      <c r="AB47" s="345"/>
      <c r="AC47" s="345"/>
      <c r="AD47" s="345"/>
      <c r="AE47" s="345"/>
      <c r="AF47" s="345"/>
      <c r="AG47" s="345"/>
      <c r="AH47" s="345"/>
      <c r="AI47" s="345"/>
      <c r="AJ47" s="345"/>
      <c r="AK47" s="345"/>
      <c r="AL47" s="345"/>
      <c r="AM47" s="345"/>
    </row>
    <row r="48" spans="1:39" ht="22.5" customHeight="1" x14ac:dyDescent="0.6">
      <c r="A48" s="359"/>
      <c r="B48" s="1179"/>
      <c r="C48" s="1179"/>
      <c r="D48" s="1179"/>
      <c r="E48" s="1180" t="s">
        <v>445</v>
      </c>
      <c r="F48" s="1181"/>
      <c r="G48" s="1181"/>
      <c r="H48" s="1181"/>
      <c r="I48" s="1181"/>
      <c r="J48" s="1181"/>
      <c r="K48" s="1181"/>
      <c r="L48" s="1181"/>
      <c r="M48" s="1181"/>
      <c r="N48" s="1181"/>
      <c r="O48" s="1181"/>
      <c r="P48" s="1181"/>
      <c r="Q48" s="1181"/>
      <c r="R48" s="1181"/>
      <c r="S48" s="1182"/>
      <c r="T48" s="1182"/>
      <c r="U48" s="1182"/>
      <c r="V48" s="1182"/>
      <c r="W48" s="359"/>
      <c r="X48" s="359"/>
      <c r="Y48" s="345"/>
      <c r="Z48" s="345"/>
      <c r="AA48" s="345"/>
      <c r="AB48" s="345"/>
      <c r="AC48" s="345"/>
      <c r="AD48" s="345"/>
      <c r="AE48" s="345"/>
      <c r="AF48" s="345"/>
      <c r="AG48" s="345"/>
      <c r="AH48" s="345"/>
      <c r="AI48" s="345"/>
      <c r="AJ48" s="345"/>
      <c r="AK48" s="345"/>
      <c r="AL48" s="345"/>
      <c r="AM48" s="345"/>
    </row>
    <row r="49" spans="1:39" s="345" customFormat="1" ht="17.5" x14ac:dyDescent="0.6">
      <c r="A49" s="353" t="s">
        <v>1144</v>
      </c>
      <c r="B49" s="356"/>
      <c r="N49" s="361"/>
      <c r="O49" s="361"/>
      <c r="P49" s="361"/>
      <c r="Q49" s="361"/>
      <c r="R49" s="361"/>
      <c r="S49" s="361"/>
      <c r="T49" s="361"/>
      <c r="U49" s="360"/>
      <c r="V49" s="361"/>
      <c r="Y49" s="348"/>
      <c r="Z49" s="348"/>
      <c r="AA49" s="348"/>
      <c r="AB49" s="348"/>
      <c r="AC49" s="348"/>
      <c r="AD49" s="348"/>
      <c r="AE49" s="348"/>
      <c r="AF49" s="348"/>
      <c r="AG49" s="348"/>
      <c r="AH49" s="348"/>
      <c r="AI49" s="348"/>
      <c r="AJ49" s="348"/>
      <c r="AK49" s="348"/>
      <c r="AL49" s="348"/>
      <c r="AM49" s="348"/>
    </row>
    <row r="50" spans="1:39" ht="13" customHeight="1" x14ac:dyDescent="0.6">
      <c r="A50" s="345"/>
      <c r="B50" s="1198" t="s">
        <v>1140</v>
      </c>
      <c r="C50" s="1199"/>
      <c r="D50" s="1200"/>
      <c r="E50" s="1204" t="s">
        <v>1133</v>
      </c>
      <c r="F50" s="1199"/>
      <c r="G50" s="1199"/>
      <c r="H50" s="1200"/>
      <c r="I50" s="1206" t="s">
        <v>93</v>
      </c>
      <c r="J50" s="1207"/>
      <c r="K50" s="1207"/>
      <c r="L50" s="1207"/>
      <c r="M50" s="1207"/>
      <c r="N50" s="1207"/>
      <c r="O50" s="1207"/>
      <c r="P50" s="1207"/>
      <c r="Q50" s="1207"/>
      <c r="R50" s="1207"/>
      <c r="S50" s="1208"/>
      <c r="T50" s="1208"/>
      <c r="U50" s="1208"/>
      <c r="V50" s="1209"/>
      <c r="W50" s="345"/>
      <c r="X50" s="345"/>
      <c r="Y50" s="345"/>
      <c r="Z50" s="345"/>
      <c r="AA50" s="345"/>
      <c r="AB50" s="345"/>
      <c r="AC50" s="345"/>
      <c r="AD50" s="345"/>
      <c r="AE50" s="345"/>
      <c r="AF50" s="345"/>
      <c r="AG50" s="345"/>
      <c r="AH50" s="345"/>
      <c r="AI50" s="345"/>
      <c r="AJ50" s="345"/>
      <c r="AK50" s="345"/>
      <c r="AL50" s="345"/>
      <c r="AM50" s="345"/>
    </row>
    <row r="51" spans="1:39" ht="13" customHeight="1" x14ac:dyDescent="0.6">
      <c r="A51" s="345"/>
      <c r="B51" s="1201"/>
      <c r="C51" s="1202"/>
      <c r="D51" s="1203"/>
      <c r="E51" s="1205"/>
      <c r="F51" s="1202"/>
      <c r="G51" s="1202"/>
      <c r="H51" s="1203"/>
      <c r="I51" s="973"/>
      <c r="J51" s="971"/>
      <c r="K51" s="971"/>
      <c r="L51" s="971"/>
      <c r="M51" s="971"/>
      <c r="N51" s="971"/>
      <c r="O51" s="971"/>
      <c r="P51" s="971"/>
      <c r="Q51" s="971"/>
      <c r="R51" s="972"/>
      <c r="S51" s="1210" t="s">
        <v>1392</v>
      </c>
      <c r="T51" s="1211"/>
      <c r="U51" s="1211"/>
      <c r="V51" s="1212"/>
      <c r="W51" s="345"/>
      <c r="X51" s="345"/>
      <c r="Y51" s="345"/>
      <c r="Z51" s="345"/>
      <c r="AA51" s="345"/>
      <c r="AB51" s="345"/>
      <c r="AC51" s="345"/>
      <c r="AD51" s="345"/>
      <c r="AE51" s="345"/>
      <c r="AF51" s="345"/>
      <c r="AG51" s="345"/>
      <c r="AH51" s="345"/>
      <c r="AI51" s="345"/>
      <c r="AJ51" s="345"/>
      <c r="AK51" s="345"/>
      <c r="AL51" s="345"/>
      <c r="AM51" s="345"/>
    </row>
    <row r="52" spans="1:39" s="354" customFormat="1" ht="22.5" customHeight="1" x14ac:dyDescent="0.6">
      <c r="B52" s="1183"/>
      <c r="C52" s="1184"/>
      <c r="D52" s="1184"/>
      <c r="E52" s="1185"/>
      <c r="F52" s="1185"/>
      <c r="G52" s="1185"/>
      <c r="H52" s="1185"/>
      <c r="I52" s="1186"/>
      <c r="J52" s="1187"/>
      <c r="K52" s="1187"/>
      <c r="L52" s="1187"/>
      <c r="M52" s="1187"/>
      <c r="N52" s="1187"/>
      <c r="O52" s="1187"/>
      <c r="P52" s="1187"/>
      <c r="Q52" s="1187"/>
      <c r="R52" s="1188"/>
      <c r="S52" s="1189"/>
      <c r="T52" s="1190"/>
      <c r="U52" s="1190"/>
      <c r="V52" s="1191"/>
    </row>
    <row r="53" spans="1:39" s="359" customFormat="1" ht="22.5" customHeight="1" x14ac:dyDescent="0.6">
      <c r="B53" s="1183"/>
      <c r="C53" s="1184"/>
      <c r="D53" s="1184"/>
      <c r="E53" s="1185"/>
      <c r="F53" s="1185"/>
      <c r="G53" s="1185"/>
      <c r="H53" s="1185"/>
      <c r="I53" s="1186"/>
      <c r="J53" s="1187"/>
      <c r="K53" s="1187"/>
      <c r="L53" s="1187"/>
      <c r="M53" s="1187"/>
      <c r="N53" s="1187"/>
      <c r="O53" s="1187"/>
      <c r="P53" s="1187"/>
      <c r="Q53" s="1187"/>
      <c r="R53" s="1188"/>
      <c r="S53" s="1189"/>
      <c r="T53" s="1190"/>
      <c r="U53" s="1190"/>
      <c r="V53" s="1191"/>
    </row>
    <row r="54" spans="1:39" s="354" customFormat="1" ht="19" x14ac:dyDescent="0.6">
      <c r="B54" s="1183"/>
      <c r="C54" s="1184"/>
      <c r="D54" s="1184"/>
      <c r="E54" s="1192"/>
      <c r="F54" s="1192"/>
      <c r="G54" s="1192"/>
      <c r="H54" s="1192"/>
      <c r="I54" s="1186"/>
      <c r="J54" s="1187"/>
      <c r="K54" s="1187"/>
      <c r="L54" s="1187"/>
      <c r="M54" s="1187"/>
      <c r="N54" s="1187"/>
      <c r="O54" s="1187"/>
      <c r="P54" s="1187"/>
      <c r="Q54" s="1187"/>
      <c r="R54" s="1188"/>
      <c r="S54" s="1193"/>
      <c r="T54" s="1194"/>
      <c r="U54" s="1194"/>
      <c r="V54" s="1195"/>
      <c r="Y54" s="353"/>
    </row>
    <row r="55" spans="1:39" s="354" customFormat="1" ht="17.5" x14ac:dyDescent="0.6">
      <c r="B55" s="1179"/>
      <c r="C55" s="1179"/>
      <c r="D55" s="1179"/>
      <c r="E55" s="1180" t="s">
        <v>445</v>
      </c>
      <c r="F55" s="1181"/>
      <c r="G55" s="1181"/>
      <c r="H55" s="1181"/>
      <c r="I55" s="1181"/>
      <c r="J55" s="1181"/>
      <c r="K55" s="1181"/>
      <c r="L55" s="1181"/>
      <c r="M55" s="1181"/>
      <c r="N55" s="1181"/>
      <c r="O55" s="1181"/>
      <c r="P55" s="1181"/>
      <c r="Q55" s="1181"/>
      <c r="R55" s="1181"/>
      <c r="S55" s="1182"/>
      <c r="T55" s="1182"/>
      <c r="U55" s="1182"/>
      <c r="V55" s="1182"/>
      <c r="Y55" s="353"/>
    </row>
    <row r="57" spans="1:39" ht="17.5" x14ac:dyDescent="0.2">
      <c r="A57" s="983" t="s">
        <v>1394</v>
      </c>
      <c r="B57" s="983"/>
      <c r="C57" s="984"/>
      <c r="E57" s="1232" t="str">
        <f>IF(COUNTA(E8,E12:E15,E23:E25,E30:E32,E38:E40,E45:E47,E52:E54)&gt;1,COUNTA(E8,E12:E15,E23:E25,E30:E32,E38:E40,E45:E47,E52:E54),"")</f>
        <v/>
      </c>
      <c r="F57" s="1232"/>
      <c r="G57" s="1232"/>
      <c r="H57" s="1232"/>
    </row>
  </sheetData>
  <mergeCells count="132">
    <mergeCell ref="E57:H57"/>
    <mergeCell ref="Z3:AC3"/>
    <mergeCell ref="AD3:AL3"/>
    <mergeCell ref="B4:V4"/>
    <mergeCell ref="B8:D8"/>
    <mergeCell ref="E8:H8"/>
    <mergeCell ref="I8:R8"/>
    <mergeCell ref="S8:V8"/>
    <mergeCell ref="B6:D7"/>
    <mergeCell ref="E6:H7"/>
    <mergeCell ref="I6:V6"/>
    <mergeCell ref="S7:V7"/>
    <mergeCell ref="B23:D23"/>
    <mergeCell ref="E23:H23"/>
    <mergeCell ref="I23:R23"/>
    <mergeCell ref="S23:V23"/>
    <mergeCell ref="B15:D15"/>
    <mergeCell ref="E15:H15"/>
    <mergeCell ref="I15:R15"/>
    <mergeCell ref="S15:V15"/>
    <mergeCell ref="B17:V17"/>
    <mergeCell ref="B20:V20"/>
    <mergeCell ref="B21:D22"/>
    <mergeCell ref="E21:H22"/>
    <mergeCell ref="R2:V2"/>
    <mergeCell ref="A3:W3"/>
    <mergeCell ref="B10:D11"/>
    <mergeCell ref="E10:H11"/>
    <mergeCell ref="I10:V10"/>
    <mergeCell ref="S11:V11"/>
    <mergeCell ref="B14:D14"/>
    <mergeCell ref="E14:H14"/>
    <mergeCell ref="I14:R14"/>
    <mergeCell ref="S14:V14"/>
    <mergeCell ref="B12:D12"/>
    <mergeCell ref="E12:H12"/>
    <mergeCell ref="I12:R12"/>
    <mergeCell ref="S12:V12"/>
    <mergeCell ref="B13:D13"/>
    <mergeCell ref="E13:H13"/>
    <mergeCell ref="I13:R13"/>
    <mergeCell ref="S13:V13"/>
    <mergeCell ref="I21:V21"/>
    <mergeCell ref="S22:V22"/>
    <mergeCell ref="B26:D26"/>
    <mergeCell ref="E26:R26"/>
    <mergeCell ref="S26:V26"/>
    <mergeCell ref="B24:D24"/>
    <mergeCell ref="E24:H24"/>
    <mergeCell ref="I24:R24"/>
    <mergeCell ref="S24:V24"/>
    <mergeCell ref="B25:D25"/>
    <mergeCell ref="E25:H25"/>
    <mergeCell ref="I25:R25"/>
    <mergeCell ref="S25:V25"/>
    <mergeCell ref="B28:D29"/>
    <mergeCell ref="E28:H29"/>
    <mergeCell ref="I28:V28"/>
    <mergeCell ref="S29:V29"/>
    <mergeCell ref="B32:D32"/>
    <mergeCell ref="E32:H32"/>
    <mergeCell ref="I32:R32"/>
    <mergeCell ref="S32:V32"/>
    <mergeCell ref="B33:D33"/>
    <mergeCell ref="E33:R33"/>
    <mergeCell ref="S33:V33"/>
    <mergeCell ref="B30:D30"/>
    <mergeCell ref="E30:H30"/>
    <mergeCell ref="I30:R30"/>
    <mergeCell ref="S30:V30"/>
    <mergeCell ref="B31:D31"/>
    <mergeCell ref="E31:H31"/>
    <mergeCell ref="I31:R31"/>
    <mergeCell ref="S31:V31"/>
    <mergeCell ref="B39:D39"/>
    <mergeCell ref="E39:H39"/>
    <mergeCell ref="I39:R39"/>
    <mergeCell ref="S39:V39"/>
    <mergeCell ref="B40:D40"/>
    <mergeCell ref="E40:H40"/>
    <mergeCell ref="I40:R40"/>
    <mergeCell ref="S40:V40"/>
    <mergeCell ref="B35:V35"/>
    <mergeCell ref="B38:D38"/>
    <mergeCell ref="E38:H38"/>
    <mergeCell ref="I38:R38"/>
    <mergeCell ref="S38:V38"/>
    <mergeCell ref="B36:D37"/>
    <mergeCell ref="E36:H37"/>
    <mergeCell ref="I36:V36"/>
    <mergeCell ref="S37:V37"/>
    <mergeCell ref="B45:D45"/>
    <mergeCell ref="E45:H45"/>
    <mergeCell ref="I45:R45"/>
    <mergeCell ref="S45:V45"/>
    <mergeCell ref="B46:D46"/>
    <mergeCell ref="E46:H46"/>
    <mergeCell ref="I46:R46"/>
    <mergeCell ref="S46:V46"/>
    <mergeCell ref="B41:D41"/>
    <mergeCell ref="E41:R41"/>
    <mergeCell ref="S41:V41"/>
    <mergeCell ref="B43:D44"/>
    <mergeCell ref="E43:H44"/>
    <mergeCell ref="I43:V43"/>
    <mergeCell ref="S44:V44"/>
    <mergeCell ref="B52:D52"/>
    <mergeCell ref="E52:H52"/>
    <mergeCell ref="I52:R52"/>
    <mergeCell ref="S52:V52"/>
    <mergeCell ref="B47:D47"/>
    <mergeCell ref="E47:H47"/>
    <mergeCell ref="I47:R47"/>
    <mergeCell ref="S47:V47"/>
    <mergeCell ref="B48:D48"/>
    <mergeCell ref="E48:R48"/>
    <mergeCell ref="S48:V48"/>
    <mergeCell ref="B50:D51"/>
    <mergeCell ref="E50:H51"/>
    <mergeCell ref="I50:V50"/>
    <mergeCell ref="S51:V51"/>
    <mergeCell ref="B55:D55"/>
    <mergeCell ref="E55:R55"/>
    <mergeCell ref="S55:V55"/>
    <mergeCell ref="B53:D53"/>
    <mergeCell ref="E53:H53"/>
    <mergeCell ref="I53:R53"/>
    <mergeCell ref="S53:V53"/>
    <mergeCell ref="B54:D54"/>
    <mergeCell ref="E54:H54"/>
    <mergeCell ref="I54:R54"/>
    <mergeCell ref="S54:V54"/>
  </mergeCells>
  <phoneticPr fontId="4"/>
  <dataValidations count="3">
    <dataValidation type="list" allowBlank="1" showInputMessage="1" showErrorMessage="1" sqref="B23:D25 B38:D40" xr:uid="{00000000-0002-0000-0700-000000000000}">
      <formula1>$Z$4:$AB$4</formula1>
    </dataValidation>
    <dataValidation type="list" allowBlank="1" showInputMessage="1" showErrorMessage="1" sqref="B30:D32 B45:D47" xr:uid="{00000000-0002-0000-0700-000001000000}">
      <formula1>$AD$4</formula1>
    </dataValidation>
    <dataValidation type="list" allowBlank="1" showInputMessage="1" showErrorMessage="1" sqref="B52:D54" xr:uid="{00000000-0002-0000-0700-000002000000}">
      <formula1>$AE$4:$AL$4</formula1>
    </dataValidation>
  </dataValidations>
  <pageMargins left="0.70866141732283472" right="0.31496062992125984" top="0.74803149606299213" bottom="0.74803149606299213" header="0.31496062992125984" footer="0.31496062992125984"/>
  <pageSetup paperSize="9" scale="95" orientation="portrait" r:id="rId1"/>
  <rowBreaks count="1" manualBreakCount="1">
    <brk id="3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D50"/>
  <sheetViews>
    <sheetView view="pageBreakPreview" zoomScale="70" zoomScaleNormal="40" zoomScaleSheetLayoutView="70" zoomScalePageLayoutView="55" workbookViewId="0">
      <selection activeCell="B34" sqref="B34:M34"/>
    </sheetView>
  </sheetViews>
  <sheetFormatPr defaultColWidth="5.6328125" defaultRowHeight="13.5" x14ac:dyDescent="0.2"/>
  <cols>
    <col min="1" max="1" width="3" style="283" customWidth="1"/>
    <col min="2" max="2" width="18.6328125" style="283" customWidth="1"/>
    <col min="3" max="3" width="22.26953125" style="283" customWidth="1"/>
    <col min="4" max="4" width="71.08984375" style="283" customWidth="1"/>
    <col min="5" max="5" width="5.453125" style="283" customWidth="1"/>
    <col min="6" max="7" width="7" style="283" customWidth="1"/>
    <col min="8" max="8" width="6" style="283" customWidth="1"/>
    <col min="9" max="10" width="7.453125" style="283" customWidth="1"/>
    <col min="11" max="11" width="5.6328125" style="283" customWidth="1"/>
    <col min="12" max="12" width="19.90625" style="283" customWidth="1"/>
    <col min="13" max="15" width="11.6328125" style="283" customWidth="1"/>
    <col min="16" max="16" width="15.26953125" style="283" customWidth="1"/>
    <col min="17" max="17" width="5.6328125" style="283"/>
    <col min="18" max="28" width="7.36328125" style="283" bestFit="1" customWidth="1"/>
    <col min="29" max="269" width="5.6328125" style="283"/>
    <col min="270" max="271" width="7.453125" style="283" customWidth="1"/>
    <col min="272" max="525" width="5.6328125" style="283"/>
    <col min="526" max="527" width="7.453125" style="283" customWidth="1"/>
    <col min="528" max="781" width="5.6328125" style="283"/>
    <col min="782" max="783" width="7.453125" style="283" customWidth="1"/>
    <col min="784" max="1037" width="5.6328125" style="283"/>
    <col min="1038" max="1039" width="7.453125" style="283" customWidth="1"/>
    <col min="1040" max="1293" width="5.6328125" style="283"/>
    <col min="1294" max="1295" width="7.453125" style="283" customWidth="1"/>
    <col min="1296" max="1549" width="5.6328125" style="283"/>
    <col min="1550" max="1551" width="7.453125" style="283" customWidth="1"/>
    <col min="1552" max="1805" width="5.6328125" style="283"/>
    <col min="1806" max="1807" width="7.453125" style="283" customWidth="1"/>
    <col min="1808" max="2061" width="5.6328125" style="283"/>
    <col min="2062" max="2063" width="7.453125" style="283" customWidth="1"/>
    <col min="2064" max="2317" width="5.6328125" style="283"/>
    <col min="2318" max="2319" width="7.453125" style="283" customWidth="1"/>
    <col min="2320" max="2573" width="5.6328125" style="283"/>
    <col min="2574" max="2575" width="7.453125" style="283" customWidth="1"/>
    <col min="2576" max="2829" width="5.6328125" style="283"/>
    <col min="2830" max="2831" width="7.453125" style="283" customWidth="1"/>
    <col min="2832" max="3085" width="5.6328125" style="283"/>
    <col min="3086" max="3087" width="7.453125" style="283" customWidth="1"/>
    <col min="3088" max="3341" width="5.6328125" style="283"/>
    <col min="3342" max="3343" width="7.453125" style="283" customWidth="1"/>
    <col min="3344" max="3597" width="5.6328125" style="283"/>
    <col min="3598" max="3599" width="7.453125" style="283" customWidth="1"/>
    <col min="3600" max="3853" width="5.6328125" style="283"/>
    <col min="3854" max="3855" width="7.453125" style="283" customWidth="1"/>
    <col min="3856" max="4109" width="5.6328125" style="283"/>
    <col min="4110" max="4111" width="7.453125" style="283" customWidth="1"/>
    <col min="4112" max="4365" width="5.6328125" style="283"/>
    <col min="4366" max="4367" width="7.453125" style="283" customWidth="1"/>
    <col min="4368" max="4621" width="5.6328125" style="283"/>
    <col min="4622" max="4623" width="7.453125" style="283" customWidth="1"/>
    <col min="4624" max="4877" width="5.6328125" style="283"/>
    <col min="4878" max="4879" width="7.453125" style="283" customWidth="1"/>
    <col min="4880" max="5133" width="5.6328125" style="283"/>
    <col min="5134" max="5135" width="7.453125" style="283" customWidth="1"/>
    <col min="5136" max="5389" width="5.6328125" style="283"/>
    <col min="5390" max="5391" width="7.453125" style="283" customWidth="1"/>
    <col min="5392" max="5645" width="5.6328125" style="283"/>
    <col min="5646" max="5647" width="7.453125" style="283" customWidth="1"/>
    <col min="5648" max="5901" width="5.6328125" style="283"/>
    <col min="5902" max="5903" width="7.453125" style="283" customWidth="1"/>
    <col min="5904" max="6157" width="5.6328125" style="283"/>
    <col min="6158" max="6159" width="7.453125" style="283" customWidth="1"/>
    <col min="6160" max="6413" width="5.6328125" style="283"/>
    <col min="6414" max="6415" width="7.453125" style="283" customWidth="1"/>
    <col min="6416" max="6669" width="5.6328125" style="283"/>
    <col min="6670" max="6671" width="7.453125" style="283" customWidth="1"/>
    <col min="6672" max="6925" width="5.6328125" style="283"/>
    <col min="6926" max="6927" width="7.453125" style="283" customWidth="1"/>
    <col min="6928" max="7181" width="5.6328125" style="283"/>
    <col min="7182" max="7183" width="7.453125" style="283" customWidth="1"/>
    <col min="7184" max="7437" width="5.6328125" style="283"/>
    <col min="7438" max="7439" width="7.453125" style="283" customWidth="1"/>
    <col min="7440" max="7693" width="5.6328125" style="283"/>
    <col min="7694" max="7695" width="7.453125" style="283" customWidth="1"/>
    <col min="7696" max="7949" width="5.6328125" style="283"/>
    <col min="7950" max="7951" width="7.453125" style="283" customWidth="1"/>
    <col min="7952" max="8205" width="5.6328125" style="283"/>
    <col min="8206" max="8207" width="7.453125" style="283" customWidth="1"/>
    <col min="8208" max="8461" width="5.6328125" style="283"/>
    <col min="8462" max="8463" width="7.453125" style="283" customWidth="1"/>
    <col min="8464" max="8717" width="5.6328125" style="283"/>
    <col min="8718" max="8719" width="7.453125" style="283" customWidth="1"/>
    <col min="8720" max="8973" width="5.6328125" style="283"/>
    <col min="8974" max="8975" width="7.453125" style="283" customWidth="1"/>
    <col min="8976" max="9229" width="5.6328125" style="283"/>
    <col min="9230" max="9231" width="7.453125" style="283" customWidth="1"/>
    <col min="9232" max="9485" width="5.6328125" style="283"/>
    <col min="9486" max="9487" width="7.453125" style="283" customWidth="1"/>
    <col min="9488" max="9741" width="5.6328125" style="283"/>
    <col min="9742" max="9743" width="7.453125" style="283" customWidth="1"/>
    <col min="9744" max="9997" width="5.6328125" style="283"/>
    <col min="9998" max="9999" width="7.453125" style="283" customWidth="1"/>
    <col min="10000" max="10253" width="5.6328125" style="283"/>
    <col min="10254" max="10255" width="7.453125" style="283" customWidth="1"/>
    <col min="10256" max="10509" width="5.6328125" style="283"/>
    <col min="10510" max="10511" width="7.453125" style="283" customWidth="1"/>
    <col min="10512" max="10765" width="5.6328125" style="283"/>
    <col min="10766" max="10767" width="7.453125" style="283" customWidth="1"/>
    <col min="10768" max="11021" width="5.6328125" style="283"/>
    <col min="11022" max="11023" width="7.453125" style="283" customWidth="1"/>
    <col min="11024" max="11277" width="5.6328125" style="283"/>
    <col min="11278" max="11279" width="7.453125" style="283" customWidth="1"/>
    <col min="11280" max="11533" width="5.6328125" style="283"/>
    <col min="11534" max="11535" width="7.453125" style="283" customWidth="1"/>
    <col min="11536" max="11789" width="5.6328125" style="283"/>
    <col min="11790" max="11791" width="7.453125" style="283" customWidth="1"/>
    <col min="11792" max="12045" width="5.6328125" style="283"/>
    <col min="12046" max="12047" width="7.453125" style="283" customWidth="1"/>
    <col min="12048" max="12301" width="5.6328125" style="283"/>
    <col min="12302" max="12303" width="7.453125" style="283" customWidth="1"/>
    <col min="12304" max="12557" width="5.6328125" style="283"/>
    <col min="12558" max="12559" width="7.453125" style="283" customWidth="1"/>
    <col min="12560" max="12813" width="5.6328125" style="283"/>
    <col min="12814" max="12815" width="7.453125" style="283" customWidth="1"/>
    <col min="12816" max="13069" width="5.6328125" style="283"/>
    <col min="13070" max="13071" width="7.453125" style="283" customWidth="1"/>
    <col min="13072" max="13325" width="5.6328125" style="283"/>
    <col min="13326" max="13327" width="7.453125" style="283" customWidth="1"/>
    <col min="13328" max="13581" width="5.6328125" style="283"/>
    <col min="13582" max="13583" width="7.453125" style="283" customWidth="1"/>
    <col min="13584" max="13837" width="5.6328125" style="283"/>
    <col min="13838" max="13839" width="7.453125" style="283" customWidth="1"/>
    <col min="13840" max="14093" width="5.6328125" style="283"/>
    <col min="14094" max="14095" width="7.453125" style="283" customWidth="1"/>
    <col min="14096" max="14349" width="5.6328125" style="283"/>
    <col min="14350" max="14351" width="7.453125" style="283" customWidth="1"/>
    <col min="14352" max="14605" width="5.6328125" style="283"/>
    <col min="14606" max="14607" width="7.453125" style="283" customWidth="1"/>
    <col min="14608" max="14861" width="5.6328125" style="283"/>
    <col min="14862" max="14863" width="7.453125" style="283" customWidth="1"/>
    <col min="14864" max="15117" width="5.6328125" style="283"/>
    <col min="15118" max="15119" width="7.453125" style="283" customWidth="1"/>
    <col min="15120" max="15373" width="5.6328125" style="283"/>
    <col min="15374" max="15375" width="7.453125" style="283" customWidth="1"/>
    <col min="15376" max="15629" width="5.6328125" style="283"/>
    <col min="15630" max="15631" width="7.453125" style="283" customWidth="1"/>
    <col min="15632" max="15885" width="5.6328125" style="283"/>
    <col min="15886" max="15887" width="7.453125" style="283" customWidth="1"/>
    <col min="15888" max="16141" width="5.6328125" style="283"/>
    <col min="16142" max="16143" width="7.453125" style="283" customWidth="1"/>
    <col min="16144" max="16384" width="5.6328125" style="283"/>
  </cols>
  <sheetData>
    <row r="1" spans="1:30" ht="36.75" customHeight="1" x14ac:dyDescent="0.2">
      <c r="A1" s="281"/>
      <c r="B1" s="282" t="s">
        <v>1028</v>
      </c>
      <c r="C1" s="282"/>
      <c r="D1" s="282"/>
      <c r="E1" s="282"/>
      <c r="F1" s="282"/>
      <c r="G1" s="282"/>
      <c r="H1" s="282"/>
      <c r="I1" s="282"/>
      <c r="J1" s="282"/>
      <c r="K1" s="282"/>
      <c r="L1" s="282"/>
      <c r="M1" s="282"/>
      <c r="N1" s="282"/>
      <c r="O1" s="282"/>
      <c r="P1" s="281"/>
    </row>
    <row r="2" spans="1:30" ht="28.5" customHeight="1" x14ac:dyDescent="0.2">
      <c r="B2" s="1254" t="s">
        <v>427</v>
      </c>
      <c r="C2" s="1254"/>
      <c r="D2" s="1254"/>
      <c r="E2" s="1254"/>
      <c r="F2" s="1254"/>
      <c r="G2" s="1254"/>
      <c r="H2" s="1254"/>
      <c r="I2" s="1254"/>
      <c r="J2" s="1254"/>
      <c r="K2" s="1254"/>
      <c r="L2" s="1254"/>
      <c r="M2" s="1254"/>
      <c r="N2" s="1254"/>
      <c r="O2" s="1254"/>
      <c r="Q2" s="284"/>
      <c r="R2" s="1255"/>
      <c r="S2" s="1255"/>
      <c r="T2" s="1255"/>
      <c r="U2" s="1255"/>
      <c r="V2" s="1255"/>
      <c r="W2" s="1255"/>
      <c r="X2" s="1255"/>
      <c r="Y2" s="1255"/>
      <c r="Z2" s="1255"/>
      <c r="AA2" s="1255"/>
      <c r="AB2" s="1255"/>
      <c r="AC2" s="1255"/>
      <c r="AD2" s="1255"/>
    </row>
    <row r="3" spans="1:30" ht="28.5" customHeight="1" x14ac:dyDescent="0.2">
      <c r="B3" s="285"/>
      <c r="C3" s="285"/>
      <c r="D3" s="285"/>
      <c r="E3" s="285"/>
      <c r="F3" s="285"/>
      <c r="G3" s="285"/>
      <c r="H3" s="285"/>
      <c r="I3" s="286"/>
      <c r="J3" s="286" t="s">
        <v>1029</v>
      </c>
      <c r="K3" s="287"/>
      <c r="L3" s="285"/>
      <c r="M3" s="285"/>
      <c r="N3" s="285"/>
      <c r="O3" s="287"/>
      <c r="Q3" s="284"/>
      <c r="R3" s="288"/>
      <c r="S3" s="288"/>
      <c r="T3" s="288"/>
      <c r="U3" s="288"/>
      <c r="V3" s="288"/>
      <c r="W3" s="288"/>
      <c r="X3" s="288"/>
      <c r="Y3" s="288"/>
      <c r="Z3" s="288"/>
      <c r="AA3" s="288"/>
      <c r="AB3" s="288"/>
      <c r="AC3" s="288"/>
      <c r="AD3" s="288"/>
    </row>
    <row r="4" spans="1:30" ht="52.5" customHeight="1" x14ac:dyDescent="0.2">
      <c r="B4" s="1256" t="s">
        <v>1030</v>
      </c>
      <c r="C4" s="1259" t="s">
        <v>1031</v>
      </c>
      <c r="D4" s="1262" t="s">
        <v>1032</v>
      </c>
      <c r="E4" s="1265" t="s">
        <v>1033</v>
      </c>
      <c r="F4" s="1266"/>
      <c r="G4" s="976"/>
      <c r="H4" s="1265" t="s">
        <v>141</v>
      </c>
      <c r="I4" s="1266"/>
      <c r="J4" s="1266"/>
      <c r="K4" s="1265" t="s">
        <v>142</v>
      </c>
      <c r="L4" s="1266"/>
      <c r="M4" s="1266"/>
      <c r="N4" s="1266"/>
      <c r="O4" s="1267"/>
      <c r="R4" s="289"/>
      <c r="S4" s="289"/>
      <c r="T4" s="289"/>
      <c r="U4" s="289"/>
      <c r="V4" s="289"/>
      <c r="W4" s="289"/>
      <c r="X4" s="289"/>
      <c r="Y4" s="289"/>
      <c r="Z4" s="289"/>
      <c r="AA4" s="289"/>
      <c r="AB4" s="289"/>
      <c r="AC4" s="289"/>
      <c r="AD4" s="290"/>
    </row>
    <row r="5" spans="1:30" ht="31" customHeight="1" x14ac:dyDescent="0.2">
      <c r="B5" s="1257"/>
      <c r="C5" s="1260"/>
      <c r="D5" s="1263"/>
      <c r="E5" s="978"/>
      <c r="F5" s="1272" t="s">
        <v>1034</v>
      </c>
      <c r="G5" s="1272" t="s">
        <v>1395</v>
      </c>
      <c r="H5" s="985"/>
      <c r="I5" s="1273" t="s">
        <v>1035</v>
      </c>
      <c r="J5" s="1273" t="s">
        <v>1036</v>
      </c>
      <c r="K5" s="978"/>
      <c r="L5" s="1274" t="s">
        <v>1396</v>
      </c>
      <c r="M5" s="1270" t="s">
        <v>1397</v>
      </c>
      <c r="N5" s="1270"/>
      <c r="O5" s="1270"/>
      <c r="R5" s="289"/>
      <c r="S5" s="289"/>
      <c r="T5" s="289"/>
      <c r="U5" s="289"/>
      <c r="V5" s="289"/>
      <c r="W5" s="289"/>
      <c r="X5" s="289"/>
      <c r="Y5" s="289"/>
      <c r="Z5" s="289"/>
      <c r="AA5" s="289"/>
      <c r="AB5" s="289"/>
      <c r="AC5" s="289"/>
      <c r="AD5" s="290"/>
    </row>
    <row r="6" spans="1:30" ht="116.5" customHeight="1" x14ac:dyDescent="0.75">
      <c r="B6" s="1258"/>
      <c r="C6" s="1261"/>
      <c r="D6" s="1264"/>
      <c r="E6" s="291"/>
      <c r="F6" s="1272"/>
      <c r="G6" s="1272"/>
      <c r="H6" s="292"/>
      <c r="I6" s="1273"/>
      <c r="J6" s="1273"/>
      <c r="K6" s="293"/>
      <c r="L6" s="1274"/>
      <c r="M6" s="986" t="s">
        <v>1398</v>
      </c>
      <c r="N6" s="987" t="s">
        <v>1399</v>
      </c>
      <c r="O6" s="986" t="s">
        <v>1400</v>
      </c>
      <c r="Q6" s="284"/>
      <c r="R6" s="288"/>
      <c r="S6" s="288"/>
      <c r="T6" s="288"/>
      <c r="U6" s="288"/>
      <c r="V6" s="288"/>
      <c r="W6" s="288"/>
      <c r="X6" s="288"/>
      <c r="Y6" s="288"/>
      <c r="Z6" s="288"/>
      <c r="AA6" s="288"/>
      <c r="AB6" s="288"/>
      <c r="AC6" s="288"/>
      <c r="AD6" s="288"/>
    </row>
    <row r="7" spans="1:30" ht="30.5" customHeight="1" x14ac:dyDescent="0.2">
      <c r="B7" s="988"/>
      <c r="C7" s="988"/>
      <c r="D7" s="989"/>
      <c r="E7" s="990"/>
      <c r="F7" s="991"/>
      <c r="G7" s="992"/>
      <c r="H7" s="990"/>
      <c r="I7" s="993"/>
      <c r="J7" s="993"/>
      <c r="K7" s="994"/>
      <c r="L7" s="995"/>
      <c r="M7" s="994"/>
      <c r="N7" s="994"/>
      <c r="O7" s="994"/>
    </row>
    <row r="8" spans="1:30" ht="30.5" customHeight="1" x14ac:dyDescent="0.2">
      <c r="B8" s="988"/>
      <c r="C8" s="988"/>
      <c r="D8" s="989"/>
      <c r="E8" s="990"/>
      <c r="F8" s="991"/>
      <c r="G8" s="992"/>
      <c r="H8" s="990"/>
      <c r="I8" s="993"/>
      <c r="J8" s="993"/>
      <c r="K8" s="994"/>
      <c r="L8" s="995"/>
      <c r="M8" s="994"/>
      <c r="N8" s="994"/>
      <c r="O8" s="994"/>
    </row>
    <row r="9" spans="1:30" ht="30.5" customHeight="1" x14ac:dyDescent="0.2">
      <c r="B9" s="988"/>
      <c r="C9" s="988"/>
      <c r="D9" s="989"/>
      <c r="E9" s="990"/>
      <c r="F9" s="991"/>
      <c r="G9" s="992"/>
      <c r="H9" s="990"/>
      <c r="I9" s="993"/>
      <c r="J9" s="993"/>
      <c r="K9" s="994"/>
      <c r="L9" s="995"/>
      <c r="M9" s="994"/>
      <c r="N9" s="994"/>
      <c r="O9" s="994"/>
    </row>
    <row r="10" spans="1:30" ht="30.5" customHeight="1" x14ac:dyDescent="0.2">
      <c r="B10" s="988"/>
      <c r="C10" s="988"/>
      <c r="D10" s="989"/>
      <c r="E10" s="990"/>
      <c r="F10" s="991"/>
      <c r="G10" s="992"/>
      <c r="H10" s="990"/>
      <c r="I10" s="993"/>
      <c r="J10" s="993"/>
      <c r="K10" s="994"/>
      <c r="L10" s="995"/>
      <c r="M10" s="994"/>
      <c r="N10" s="994"/>
      <c r="O10" s="994"/>
    </row>
    <row r="11" spans="1:30" ht="30.5" customHeight="1" x14ac:dyDescent="0.2">
      <c r="B11" s="988"/>
      <c r="C11" s="988"/>
      <c r="D11" s="989"/>
      <c r="E11" s="990"/>
      <c r="F11" s="977"/>
      <c r="G11" s="992"/>
      <c r="H11" s="990"/>
      <c r="I11" s="993"/>
      <c r="J11" s="993"/>
      <c r="K11" s="994"/>
      <c r="L11" s="995"/>
      <c r="M11" s="994"/>
      <c r="N11" s="994"/>
      <c r="O11" s="994"/>
    </row>
    <row r="12" spans="1:30" ht="30.5" customHeight="1" x14ac:dyDescent="0.2">
      <c r="B12" s="990"/>
      <c r="C12" s="990"/>
      <c r="D12" s="995"/>
      <c r="E12" s="990"/>
      <c r="F12" s="977"/>
      <c r="G12" s="992"/>
      <c r="H12" s="990"/>
      <c r="I12" s="993"/>
      <c r="J12" s="993"/>
      <c r="K12" s="994"/>
      <c r="L12" s="995"/>
      <c r="M12" s="994"/>
      <c r="N12" s="994"/>
      <c r="O12" s="994"/>
    </row>
    <row r="13" spans="1:30" ht="30.5" customHeight="1" x14ac:dyDescent="0.2">
      <c r="B13" s="990"/>
      <c r="C13" s="990"/>
      <c r="D13" s="995"/>
      <c r="E13" s="990"/>
      <c r="F13" s="977"/>
      <c r="G13" s="992"/>
      <c r="H13" s="990"/>
      <c r="I13" s="993"/>
      <c r="J13" s="993"/>
      <c r="K13" s="994"/>
      <c r="L13" s="995"/>
      <c r="M13" s="994"/>
      <c r="N13" s="994"/>
      <c r="O13" s="994"/>
    </row>
    <row r="14" spans="1:30" ht="30.5" customHeight="1" x14ac:dyDescent="0.2">
      <c r="B14" s="990"/>
      <c r="C14" s="990"/>
      <c r="D14" s="995"/>
      <c r="E14" s="990"/>
      <c r="F14" s="977"/>
      <c r="G14" s="992"/>
      <c r="H14" s="990"/>
      <c r="I14" s="993"/>
      <c r="J14" s="993"/>
      <c r="K14" s="994"/>
      <c r="L14" s="995"/>
      <c r="M14" s="994"/>
      <c r="N14" s="994"/>
      <c r="O14" s="994"/>
    </row>
    <row r="15" spans="1:30" s="298" customFormat="1" ht="21.75" customHeight="1" x14ac:dyDescent="0.2">
      <c r="B15" s="294"/>
      <c r="C15" s="295"/>
      <c r="D15" s="296"/>
      <c r="E15" s="297"/>
      <c r="F15" s="297"/>
      <c r="G15" s="297"/>
      <c r="H15" s="297"/>
      <c r="I15" s="297"/>
      <c r="J15" s="1275"/>
      <c r="K15" s="1275"/>
      <c r="L15" s="1275"/>
      <c r="M15" s="1275"/>
      <c r="N15" s="1275"/>
      <c r="O15" s="1275"/>
    </row>
    <row r="16" spans="1:30" s="298" customFormat="1" ht="28.5" customHeight="1" x14ac:dyDescent="0.2">
      <c r="B16" s="299"/>
      <c r="C16" s="299"/>
      <c r="D16" s="300"/>
      <c r="E16" s="300"/>
      <c r="F16" s="301"/>
      <c r="G16" s="301"/>
      <c r="H16" s="301"/>
      <c r="I16" s="301"/>
      <c r="J16" s="301"/>
      <c r="K16" s="302"/>
      <c r="L16" s="302"/>
      <c r="M16" s="302"/>
      <c r="N16" s="302"/>
      <c r="O16" s="302"/>
      <c r="W16" s="303"/>
    </row>
    <row r="17" spans="2:23" s="303" customFormat="1" ht="42" customHeight="1" x14ac:dyDescent="0.2">
      <c r="B17" s="304"/>
      <c r="C17" s="304"/>
      <c r="D17" s="304"/>
      <c r="E17" s="304"/>
      <c r="F17" s="305"/>
      <c r="G17" s="305"/>
      <c r="H17" s="305"/>
      <c r="I17" s="305"/>
      <c r="J17" s="305"/>
      <c r="K17" s="302"/>
      <c r="L17" s="302"/>
      <c r="M17" s="302"/>
      <c r="N17" s="302"/>
      <c r="O17" s="302"/>
      <c r="W17" s="298"/>
    </row>
    <row r="18" spans="2:23" s="303" customFormat="1" ht="42" customHeight="1" x14ac:dyDescent="0.2">
      <c r="B18" s="304"/>
      <c r="C18" s="304"/>
      <c r="D18" s="304"/>
      <c r="E18" s="304"/>
      <c r="F18" s="301"/>
      <c r="G18" s="301"/>
      <c r="H18" s="301"/>
      <c r="I18" s="301"/>
      <c r="J18" s="301"/>
      <c r="K18" s="302"/>
      <c r="L18" s="302"/>
      <c r="M18" s="302"/>
      <c r="N18" s="302"/>
      <c r="O18" s="302"/>
      <c r="W18" s="298"/>
    </row>
    <row r="19" spans="2:23" s="298" customFormat="1" ht="42" customHeight="1" x14ac:dyDescent="0.2">
      <c r="B19" s="299"/>
      <c r="C19" s="299"/>
      <c r="D19" s="299"/>
      <c r="E19" s="299"/>
      <c r="F19" s="301"/>
      <c r="G19" s="301"/>
      <c r="H19" s="301"/>
      <c r="I19" s="301"/>
      <c r="J19" s="301"/>
      <c r="K19" s="302"/>
      <c r="L19" s="302"/>
      <c r="M19" s="302"/>
      <c r="N19" s="302"/>
      <c r="O19" s="302"/>
    </row>
    <row r="20" spans="2:23" ht="42" customHeight="1" x14ac:dyDescent="0.2">
      <c r="B20" s="287"/>
      <c r="C20" s="287"/>
      <c r="D20" s="287"/>
      <c r="E20" s="287"/>
      <c r="F20" s="301"/>
      <c r="G20" s="301"/>
      <c r="H20" s="301"/>
      <c r="I20" s="301"/>
      <c r="J20" s="301"/>
      <c r="K20" s="306"/>
      <c r="L20" s="306"/>
      <c r="M20" s="306"/>
      <c r="N20" s="306"/>
      <c r="O20" s="306"/>
      <c r="P20" s="307"/>
      <c r="Q20" s="307"/>
      <c r="R20" s="307"/>
      <c r="S20" s="307"/>
      <c r="T20" s="307"/>
      <c r="U20" s="307"/>
    </row>
    <row r="21" spans="2:23" ht="42" customHeight="1" x14ac:dyDescent="0.2">
      <c r="B21" s="287"/>
      <c r="C21" s="287"/>
      <c r="D21" s="287"/>
      <c r="E21" s="287"/>
      <c r="F21" s="301"/>
      <c r="G21" s="301"/>
      <c r="H21" s="301"/>
      <c r="I21" s="301"/>
      <c r="J21" s="301"/>
      <c r="K21" s="308"/>
      <c r="L21" s="308"/>
      <c r="M21" s="308"/>
      <c r="N21" s="308"/>
      <c r="O21" s="308"/>
      <c r="P21" s="307"/>
      <c r="Q21" s="307"/>
      <c r="R21" s="307"/>
      <c r="S21" s="307"/>
      <c r="T21" s="307"/>
      <c r="U21" s="307"/>
    </row>
    <row r="22" spans="2:23" ht="21.75" customHeight="1" x14ac:dyDescent="0.2">
      <c r="B22" s="287"/>
      <c r="C22" s="287"/>
      <c r="D22" s="287"/>
      <c r="E22" s="287"/>
      <c r="F22" s="287"/>
      <c r="G22" s="287"/>
      <c r="H22" s="287"/>
      <c r="I22" s="301"/>
      <c r="J22" s="301"/>
      <c r="K22" s="309"/>
      <c r="L22" s="309"/>
      <c r="M22" s="309"/>
      <c r="N22" s="309"/>
      <c r="O22" s="309"/>
    </row>
    <row r="23" spans="2:23" ht="21.75" customHeight="1" x14ac:dyDescent="0.2">
      <c r="B23" s="287"/>
      <c r="C23" s="287"/>
      <c r="D23" s="287"/>
      <c r="E23" s="287"/>
      <c r="F23" s="287"/>
      <c r="G23" s="287"/>
      <c r="H23" s="287"/>
      <c r="I23" s="301"/>
      <c r="J23" s="301"/>
      <c r="K23" s="302"/>
      <c r="L23" s="302"/>
      <c r="M23" s="302"/>
      <c r="N23" s="302"/>
      <c r="O23" s="302"/>
    </row>
    <row r="24" spans="2:23" ht="39.75" customHeight="1" x14ac:dyDescent="0.2">
      <c r="B24" s="310"/>
      <c r="C24" s="310"/>
      <c r="D24" s="310"/>
      <c r="E24" s="310"/>
      <c r="F24" s="310"/>
      <c r="G24" s="310"/>
      <c r="H24" s="310"/>
      <c r="I24" s="310"/>
      <c r="J24" s="310"/>
      <c r="K24" s="287"/>
      <c r="L24" s="287"/>
      <c r="M24" s="287"/>
      <c r="N24" s="287"/>
      <c r="O24" s="287"/>
    </row>
    <row r="25" spans="2:23" ht="19.5" customHeight="1" x14ac:dyDescent="0.2">
      <c r="B25" s="310"/>
      <c r="C25" s="310"/>
      <c r="D25" s="310"/>
      <c r="E25" s="310"/>
      <c r="F25" s="310"/>
      <c r="G25" s="310"/>
      <c r="H25" s="310"/>
      <c r="I25" s="310"/>
      <c r="J25" s="310"/>
      <c r="K25" s="287"/>
      <c r="L25" s="287"/>
      <c r="M25" s="287"/>
      <c r="N25" s="287"/>
      <c r="O25" s="287"/>
    </row>
    <row r="26" spans="2:23" x14ac:dyDescent="0.2">
      <c r="B26" s="287"/>
      <c r="C26" s="287"/>
      <c r="D26" s="287"/>
      <c r="E26" s="287"/>
      <c r="F26" s="287"/>
      <c r="G26" s="287"/>
      <c r="H26" s="287"/>
      <c r="I26" s="287"/>
      <c r="J26" s="287"/>
      <c r="K26" s="287"/>
      <c r="L26" s="287"/>
      <c r="M26" s="287"/>
      <c r="N26" s="287"/>
      <c r="O26" s="287"/>
    </row>
    <row r="27" spans="2:23" x14ac:dyDescent="0.2">
      <c r="B27" s="287"/>
      <c r="C27" s="287"/>
      <c r="D27" s="287"/>
      <c r="E27" s="287"/>
      <c r="F27" s="287"/>
      <c r="G27" s="287"/>
      <c r="H27" s="287"/>
      <c r="I27" s="287"/>
      <c r="J27" s="287"/>
      <c r="K27" s="287"/>
      <c r="L27" s="287"/>
      <c r="M27" s="287"/>
      <c r="N27" s="287"/>
      <c r="O27" s="287"/>
    </row>
    <row r="28" spans="2:23" ht="27.75" customHeight="1" x14ac:dyDescent="0.2">
      <c r="B28" s="287"/>
      <c r="C28" s="287"/>
      <c r="D28" s="310"/>
      <c r="E28" s="287"/>
      <c r="F28" s="287"/>
      <c r="G28" s="287"/>
      <c r="H28" s="287"/>
      <c r="I28" s="287"/>
      <c r="J28" s="287"/>
      <c r="K28" s="287"/>
      <c r="L28" s="287"/>
      <c r="M28" s="287"/>
      <c r="N28" s="287"/>
      <c r="O28" s="287"/>
    </row>
    <row r="29" spans="2:23" ht="19.5" customHeight="1" x14ac:dyDescent="0.2">
      <c r="B29" s="287"/>
      <c r="C29" s="287"/>
      <c r="D29" s="287"/>
      <c r="E29" s="287"/>
      <c r="F29" s="287"/>
      <c r="G29" s="287"/>
      <c r="H29" s="287"/>
      <c r="I29" s="287"/>
      <c r="J29" s="287"/>
      <c r="K29" s="287"/>
      <c r="L29" s="287"/>
      <c r="M29" s="287"/>
      <c r="N29" s="287"/>
      <c r="O29" s="287"/>
    </row>
    <row r="30" spans="2:23" ht="34.5" customHeight="1" x14ac:dyDescent="0.2">
      <c r="B30" s="287"/>
      <c r="C30" s="287"/>
      <c r="D30" s="287"/>
      <c r="E30" s="287"/>
      <c r="F30" s="287"/>
      <c r="G30" s="287"/>
      <c r="H30" s="287"/>
      <c r="I30" s="287"/>
      <c r="J30" s="287"/>
      <c r="K30" s="287"/>
      <c r="L30" s="287"/>
      <c r="M30" s="287"/>
      <c r="N30" s="287"/>
      <c r="O30" s="287"/>
    </row>
    <row r="31" spans="2:23" x14ac:dyDescent="0.2">
      <c r="B31" s="287"/>
      <c r="C31" s="287"/>
      <c r="D31" s="287"/>
      <c r="E31" s="287"/>
      <c r="F31" s="287"/>
      <c r="G31" s="287"/>
      <c r="H31" s="287"/>
      <c r="I31" s="287"/>
      <c r="J31" s="287"/>
      <c r="K31" s="287"/>
      <c r="L31" s="287"/>
      <c r="M31" s="287"/>
      <c r="N31" s="287"/>
      <c r="O31" s="287"/>
    </row>
    <row r="32" spans="2:23" x14ac:dyDescent="0.2">
      <c r="B32" s="287"/>
      <c r="C32" s="287"/>
      <c r="D32" s="287"/>
      <c r="E32" s="287"/>
      <c r="F32" s="287"/>
      <c r="G32" s="287"/>
      <c r="H32" s="287"/>
      <c r="I32" s="287"/>
      <c r="J32" s="287"/>
      <c r="K32" s="287"/>
      <c r="L32" s="287"/>
      <c r="M32" s="287"/>
      <c r="N32" s="287"/>
      <c r="O32" s="287"/>
    </row>
    <row r="33" spans="2:13" ht="27.65" customHeight="1" x14ac:dyDescent="0.2">
      <c r="B33" s="1271" t="s">
        <v>1401</v>
      </c>
      <c r="C33" s="1271"/>
      <c r="D33" s="1271"/>
      <c r="E33" s="1271"/>
      <c r="F33" s="1271"/>
      <c r="G33" s="1271"/>
      <c r="H33" s="1271"/>
      <c r="I33" s="1271"/>
      <c r="J33" s="1271"/>
      <c r="K33" s="1271"/>
      <c r="L33" s="1271"/>
      <c r="M33" s="1271"/>
    </row>
    <row r="34" spans="2:13" ht="26.25" customHeight="1" x14ac:dyDescent="0.2">
      <c r="B34" s="1268" t="s">
        <v>1037</v>
      </c>
      <c r="C34" s="1268"/>
      <c r="D34" s="1268"/>
      <c r="E34" s="1268"/>
      <c r="F34" s="1268"/>
      <c r="G34" s="1268"/>
      <c r="H34" s="1268"/>
      <c r="I34" s="1268"/>
      <c r="J34" s="1268"/>
      <c r="K34" s="1268"/>
      <c r="L34" s="1268"/>
      <c r="M34" s="1268"/>
    </row>
    <row r="35" spans="2:13" ht="41.25" customHeight="1" x14ac:dyDescent="0.2">
      <c r="B35" s="1269" t="s">
        <v>1038</v>
      </c>
      <c r="C35" s="1269"/>
      <c r="D35" s="1269"/>
      <c r="E35" s="1269"/>
      <c r="F35" s="1269"/>
      <c r="G35" s="1269"/>
      <c r="H35" s="1269"/>
      <c r="I35" s="1269"/>
      <c r="J35" s="1269"/>
      <c r="K35" s="1269"/>
      <c r="L35" s="1269"/>
      <c r="M35" s="1269"/>
    </row>
    <row r="36" spans="2:13" ht="111.65" customHeight="1" x14ac:dyDescent="0.2">
      <c r="B36" s="1269" t="s">
        <v>1402</v>
      </c>
      <c r="C36" s="1269"/>
      <c r="D36" s="1269"/>
      <c r="E36" s="1269"/>
      <c r="F36" s="1269"/>
      <c r="G36" s="1269"/>
      <c r="H36" s="1269"/>
      <c r="I36" s="1269"/>
      <c r="J36" s="1269"/>
      <c r="K36" s="1269"/>
      <c r="L36" s="1269"/>
      <c r="M36" s="1269"/>
    </row>
    <row r="37" spans="2:13" ht="26.25" customHeight="1" x14ac:dyDescent="0.2">
      <c r="B37" s="1268" t="s">
        <v>1403</v>
      </c>
      <c r="C37" s="1268"/>
      <c r="D37" s="1268"/>
      <c r="E37" s="1268"/>
      <c r="F37" s="1268"/>
      <c r="G37" s="1268"/>
      <c r="H37" s="1268"/>
      <c r="I37" s="1268"/>
      <c r="J37" s="1268"/>
      <c r="K37" s="1268"/>
      <c r="L37" s="1268"/>
      <c r="M37" s="1268"/>
    </row>
    <row r="38" spans="2:13" ht="48.65" customHeight="1" x14ac:dyDescent="0.2">
      <c r="B38" s="1269" t="s">
        <v>1404</v>
      </c>
      <c r="C38" s="1269"/>
      <c r="D38" s="1269"/>
      <c r="E38" s="1269"/>
      <c r="F38" s="1269"/>
      <c r="G38" s="1269"/>
      <c r="H38" s="1269"/>
      <c r="I38" s="1269"/>
      <c r="J38" s="1269"/>
      <c r="K38" s="1269"/>
      <c r="L38" s="1269"/>
      <c r="M38" s="1269"/>
    </row>
    <row r="39" spans="2:13" ht="38.5" customHeight="1" x14ac:dyDescent="0.2">
      <c r="B39" s="1269" t="s">
        <v>1405</v>
      </c>
      <c r="C39" s="1269"/>
      <c r="D39" s="1269"/>
      <c r="E39" s="1269"/>
      <c r="F39" s="1269"/>
      <c r="G39" s="1269"/>
      <c r="H39" s="1269"/>
      <c r="I39" s="1269"/>
      <c r="J39" s="1269"/>
      <c r="K39" s="1269"/>
      <c r="L39" s="1269"/>
      <c r="M39" s="1269"/>
    </row>
    <row r="40" spans="2:13" ht="26.25" customHeight="1" x14ac:dyDescent="0.2"/>
    <row r="41" spans="2:13" ht="26.25" customHeight="1" x14ac:dyDescent="0.2"/>
    <row r="42" spans="2:13" ht="26.25" customHeight="1" x14ac:dyDescent="0.2"/>
    <row r="43" spans="2:13" ht="26.25" customHeight="1" x14ac:dyDescent="0.2"/>
    <row r="44" spans="2:13" ht="26.25" customHeight="1" x14ac:dyDescent="0.2"/>
    <row r="45" spans="2:13" ht="26.25" customHeight="1" x14ac:dyDescent="0.2"/>
    <row r="46" spans="2:13" ht="26.25" customHeight="1" x14ac:dyDescent="0.2"/>
    <row r="47" spans="2:13" ht="26.25" customHeight="1" x14ac:dyDescent="0.2"/>
    <row r="48" spans="2:13" ht="27.75" customHeight="1" x14ac:dyDescent="0.2"/>
    <row r="49" ht="27.75" customHeight="1" x14ac:dyDescent="0.2"/>
    <row r="50" ht="42.75" customHeight="1" x14ac:dyDescent="0.2"/>
  </sheetData>
  <mergeCells count="23">
    <mergeCell ref="B37:M37"/>
    <mergeCell ref="B38:M38"/>
    <mergeCell ref="B39:M39"/>
    <mergeCell ref="M5:O5"/>
    <mergeCell ref="B33:M33"/>
    <mergeCell ref="B34:M34"/>
    <mergeCell ref="B35:M35"/>
    <mergeCell ref="B36:M36"/>
    <mergeCell ref="F5:F6"/>
    <mergeCell ref="G5:G6"/>
    <mergeCell ref="I5:I6"/>
    <mergeCell ref="J5:J6"/>
    <mergeCell ref="L5:L6"/>
    <mergeCell ref="J15:O15"/>
    <mergeCell ref="B2:O2"/>
    <mergeCell ref="R2:U2"/>
    <mergeCell ref="V2:AD2"/>
    <mergeCell ref="B4:B6"/>
    <mergeCell ref="C4:C6"/>
    <mergeCell ref="D4:D6"/>
    <mergeCell ref="E4:F4"/>
    <mergeCell ref="H4:J4"/>
    <mergeCell ref="K4:O4"/>
  </mergeCells>
  <phoneticPr fontId="4"/>
  <dataValidations count="4">
    <dataValidation type="list" allowBlank="1" showInputMessage="1" showErrorMessage="1" sqref="E7:E14 K7:K14 G7:H14 M7:O14" xr:uid="{D2C253ED-CED7-4043-8466-55D6B76916F0}">
      <formula1>"○,  "</formula1>
    </dataValidation>
    <dataValidation type="list" allowBlank="1" showInputMessage="1" showErrorMessage="1" sqref="I7:I14" xr:uid="{F1670BAB-2DF8-4EB2-8366-3961FFFA1BB1}">
      <formula1>"A,B,C,D,E,F,G,H,I,J,K,L,M"</formula1>
    </dataValidation>
    <dataValidation type="list" allowBlank="1" showInputMessage="1" showErrorMessage="1" sqref="F7:F14" xr:uid="{8A767284-567F-4E53-99CC-6AB7BFAC23A9}">
      <formula1>"1,2,3,4,5,6,7,8,9,10,11,12,13"</formula1>
    </dataValidation>
    <dataValidation type="list" allowBlank="1" showInputMessage="1" showErrorMessage="1" sqref="J7:J14" xr:uid="{1B0C7EA1-C63E-4AED-9567-C09CBA97DCD0}">
      <formula1>"ア,イ,ウ,エ,オ,カ,キ,ク,ケ,コ"</formula1>
    </dataValidation>
  </dataValidations>
  <pageMargins left="0.31496062992125984" right="0.31496062992125984" top="0.74803149606299213" bottom="0.74803149606299213" header="0.31496062992125984" footer="0.31496062992125984"/>
  <pageSetup paperSize="9" scale="46" orientation="portrait" cellComments="asDisplayed" r:id="rId1"/>
  <rowBreaks count="1" manualBreakCount="1">
    <brk id="50"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39</vt:i4>
      </vt:variant>
    </vt:vector>
  </HeadingPairs>
  <TitlesOfParts>
    <vt:vector size="65" baseType="lpstr">
      <vt:lpstr>はじめに（PC）</vt:lpstr>
      <vt:lpstr>はじめに (手書き)</vt:lpstr>
      <vt:lpstr>様式1-1号</vt:lpstr>
      <vt:lpstr>様式1-2号</vt:lpstr>
      <vt:lpstr>様式1-3号</vt:lpstr>
      <vt:lpstr>位置図</vt:lpstr>
      <vt:lpstr>田んぼダム位置図</vt:lpstr>
      <vt:lpstr>構成員一覧</vt:lpstr>
      <vt:lpstr>構成員一覧 (2)</vt:lpstr>
      <vt:lpstr>活動計画書</vt:lpstr>
      <vt:lpstr>加算措置（みどり加算除く）</vt:lpstr>
      <vt:lpstr>様式第１－３別葉a,b</vt:lpstr>
      <vt:lpstr>様式第１－３別葉ｃ</vt:lpstr>
      <vt:lpstr>（別添）位置図 (2)</vt:lpstr>
      <vt:lpstr>長寿命化整備計画</vt:lpstr>
      <vt:lpstr>工事確認書</vt:lpstr>
      <vt:lpstr>活動記録 </vt:lpstr>
      <vt:lpstr>金銭出納簿</vt:lpstr>
      <vt:lpstr>報告書</vt:lpstr>
      <vt:lpstr>様式第１－８別紙１－１</vt:lpstr>
      <vt:lpstr>様式第１－８別紙１－２</vt:lpstr>
      <vt:lpstr>様式第１－８別紙２</vt:lpstr>
      <vt:lpstr>別紙</vt:lpstr>
      <vt:lpstr>【活動項目番号早見表】</vt:lpstr>
      <vt:lpstr>【活動項目番号表】 </vt:lpstr>
      <vt:lpstr>【選択肢】</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H2.構成員一覧の分類_農業者以外団体</vt:lpstr>
      <vt:lpstr>Ｉ.金銭出納簿の区分</vt:lpstr>
      <vt:lpstr>Ｊ.金銭出納簿の収支の分類</vt:lpstr>
      <vt:lpstr>K.農村環境保全活動</vt:lpstr>
      <vt:lpstr>L.増進活動</vt:lpstr>
      <vt:lpstr>M.長寿命化</vt:lpstr>
      <vt:lpstr>'（別添）位置図 (2)'!Print_Area</vt:lpstr>
      <vt:lpstr>'【活動項目番号表】 '!Print_Area</vt:lpstr>
      <vt:lpstr>【選択肢】!Print_Area</vt:lpstr>
      <vt:lpstr>'はじめに (手書き)'!Print_Area</vt:lpstr>
      <vt:lpstr>'はじめに（PC）'!Print_Area</vt:lpstr>
      <vt:lpstr>'加算措置（みどり加算除く）'!Print_Area</vt:lpstr>
      <vt:lpstr>'活動記録 '!Print_Area</vt:lpstr>
      <vt:lpstr>活動計画書!Print_Area</vt:lpstr>
      <vt:lpstr>金銭出納簿!Print_Area</vt:lpstr>
      <vt:lpstr>工事確認書!Print_Area</vt:lpstr>
      <vt:lpstr>'構成員一覧 (2)'!Print_Area</vt:lpstr>
      <vt:lpstr>長寿命化整備計画!Print_Area</vt:lpstr>
      <vt:lpstr>田んぼダム位置図!Print_Area</vt:lpstr>
      <vt:lpstr>別紙!Print_Area</vt:lpstr>
      <vt:lpstr>報告書!Print_Area</vt:lpstr>
      <vt:lpstr>'様式1-1号'!Print_Area</vt:lpstr>
      <vt:lpstr>'様式1-2号'!Print_Area</vt:lpstr>
      <vt:lpstr>'様式1-3号'!Print_Area</vt:lpstr>
      <vt:lpstr>'様式第１－３別葉a,b'!Print_Area</vt:lpstr>
      <vt:lpstr>'様式第１－３別葉ｃ'!Print_Area</vt:lpstr>
      <vt:lpstr>'様式第１－８別紙１－１'!Print_Area</vt:lpstr>
      <vt:lpstr>'様式第１－８別紙１－２'!Print_Area</vt:lpstr>
      <vt:lpstr>'様式第１－８別紙２'!Print_Area</vt:lpstr>
      <vt:lpstr>'活動記録 '!Print_Titles</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華枝</dc:creator>
  <cp:lastModifiedBy>伊藤 健助</cp:lastModifiedBy>
  <cp:lastPrinted>2025-10-14T04:30:04Z</cp:lastPrinted>
  <dcterms:created xsi:type="dcterms:W3CDTF">2018-10-11T11:14:30Z</dcterms:created>
  <dcterms:modified xsi:type="dcterms:W3CDTF">2025-10-14T04:32:56Z</dcterms:modified>
</cp:coreProperties>
</file>